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Dylan\Documents\OHorizons\French Tech Resources Kit\"/>
    </mc:Choice>
  </mc:AlternateContent>
  <bookViews>
    <workbookView xWindow="0" yWindow="0" windowWidth="20490" windowHeight="6555" tabRatio="718"/>
  </bookViews>
  <sheets>
    <sheet name="Budget total" sheetId="11" r:id="rId1"/>
    <sheet name="Dépenses uniques" sheetId="10" r:id="rId2"/>
    <sheet name="Dépenses récurrentes" sheetId="9" r:id="rId3"/>
    <sheet name="Installation" sheetId="14" r:id="rId4"/>
    <sheet name="Coûts de formation" sheetId="13" r:id="rId5"/>
    <sheet name="Calculations" sheetId="12" state="hidden" r:id="rId6"/>
    <sheet name="Sheet1" sheetId="15" r:id="rId7"/>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1" i="9" l="1"/>
  <c r="E21" i="11" s="1"/>
  <c r="F10" i="14"/>
  <c r="F11" i="14"/>
  <c r="F12" i="14"/>
  <c r="F13" i="14" s="1"/>
  <c r="F25" i="14" s="1"/>
  <c r="E23" i="14"/>
  <c r="E13" i="14"/>
  <c r="E25" i="14"/>
  <c r="E54" i="10"/>
  <c r="E39" i="9"/>
  <c r="F35" i="10"/>
  <c r="F36" i="10"/>
  <c r="F54" i="10" s="1"/>
  <c r="H56" i="10" s="1"/>
  <c r="F37" i="10"/>
  <c r="F38" i="10"/>
  <c r="F39" i="10"/>
  <c r="F40" i="10"/>
  <c r="F41" i="10"/>
  <c r="F42" i="10"/>
  <c r="F43" i="10"/>
  <c r="F44" i="10"/>
  <c r="F45" i="10"/>
  <c r="F46" i="10"/>
  <c r="F48" i="10"/>
  <c r="F49" i="10"/>
  <c r="F50" i="10"/>
  <c r="F51" i="10"/>
  <c r="F52" i="10"/>
  <c r="F53" i="10"/>
  <c r="F13" i="10"/>
  <c r="F14" i="10"/>
  <c r="F15" i="10"/>
  <c r="F31" i="10" s="1"/>
  <c r="F16" i="10"/>
  <c r="F17" i="10"/>
  <c r="F18" i="10"/>
  <c r="F19" i="10"/>
  <c r="F20" i="10"/>
  <c r="F21" i="10"/>
  <c r="F22" i="10"/>
  <c r="F23" i="10"/>
  <c r="F24" i="10"/>
  <c r="F25" i="10"/>
  <c r="F26" i="10"/>
  <c r="F27" i="10"/>
  <c r="F28" i="10"/>
  <c r="E29" i="11"/>
  <c r="E28" i="11"/>
  <c r="F28" i="11" s="1"/>
  <c r="C21" i="11"/>
  <c r="C29" i="11"/>
  <c r="F29" i="11" s="1"/>
  <c r="E27" i="11"/>
  <c r="F27" i="11"/>
  <c r="E49" i="11"/>
  <c r="E42" i="11"/>
  <c r="E31" i="10"/>
  <c r="E22" i="11" s="1"/>
  <c r="F22" i="11" s="1"/>
  <c r="E26" i="11"/>
  <c r="B36" i="12"/>
  <c r="B19" i="12"/>
  <c r="B3" i="12"/>
  <c r="B20" i="12"/>
  <c r="H29" i="10"/>
  <c r="A19" i="12" s="1"/>
  <c r="H30" i="10"/>
  <c r="A20" i="12"/>
  <c r="H47" i="10"/>
  <c r="A36" i="12" s="1"/>
  <c r="H13" i="10"/>
  <c r="A3" i="12"/>
  <c r="F40" i="11"/>
  <c r="C55" i="11"/>
  <c r="C45" i="11"/>
  <c r="F45" i="11"/>
  <c r="C23" i="11"/>
  <c r="F23" i="11" s="1"/>
  <c r="C26" i="11"/>
  <c r="C30" i="11"/>
  <c r="F30" i="11" s="1"/>
  <c r="C31" i="11"/>
  <c r="F31" i="11" s="1"/>
  <c r="C36" i="11"/>
  <c r="F36" i="11" s="1"/>
  <c r="C41" i="11"/>
  <c r="F41" i="11" s="1"/>
  <c r="F42" i="11" s="1"/>
  <c r="C48" i="11"/>
  <c r="F48" i="11" s="1"/>
  <c r="F49" i="11" s="1"/>
  <c r="C52" i="11"/>
  <c r="F52" i="11" s="1"/>
  <c r="C53" i="11"/>
  <c r="F53" i="11" s="1"/>
  <c r="C54" i="11"/>
  <c r="F54" i="11" s="1"/>
  <c r="F55" i="11"/>
  <c r="C56" i="11"/>
  <c r="F56" i="11"/>
  <c r="C57" i="11"/>
  <c r="F24" i="11"/>
  <c r="F32" i="11"/>
  <c r="F34" i="11"/>
  <c r="F35" i="11"/>
  <c r="F47" i="11"/>
  <c r="F22" i="14"/>
  <c r="F19" i="14"/>
  <c r="D44" i="12" s="1"/>
  <c r="D46" i="12"/>
  <c r="F20" i="14"/>
  <c r="F21" i="14"/>
  <c r="D48" i="12"/>
  <c r="F18" i="14"/>
  <c r="D43" i="12"/>
  <c r="D42" i="12"/>
  <c r="D40" i="12"/>
  <c r="F16" i="14"/>
  <c r="D39" i="12"/>
  <c r="D38" i="12"/>
  <c r="D37" i="12"/>
  <c r="D36" i="12"/>
  <c r="D35" i="12"/>
  <c r="F15" i="14"/>
  <c r="F23" i="14" s="1"/>
  <c r="D49" i="12" s="1"/>
  <c r="D33" i="12"/>
  <c r="F17" i="14"/>
  <c r="B4" i="12"/>
  <c r="B5" i="12"/>
  <c r="H16" i="10"/>
  <c r="A6" i="12"/>
  <c r="B7" i="12"/>
  <c r="H18" i="10"/>
  <c r="A8" i="12"/>
  <c r="B9" i="12"/>
  <c r="H20" i="10"/>
  <c r="A10" i="12"/>
  <c r="B11" i="12"/>
  <c r="H22" i="10"/>
  <c r="A12" i="12" s="1"/>
  <c r="B13" i="12"/>
  <c r="H24" i="10"/>
  <c r="A14" i="12"/>
  <c r="B15" i="12"/>
  <c r="H26" i="10"/>
  <c r="A16" i="12"/>
  <c r="B17" i="12"/>
  <c r="H28" i="10"/>
  <c r="A18" i="12"/>
  <c r="H36" i="10"/>
  <c r="A25" i="12"/>
  <c r="B26" i="12"/>
  <c r="H38" i="10"/>
  <c r="A27" i="12"/>
  <c r="B28" i="12"/>
  <c r="H40" i="10"/>
  <c r="A29" i="12"/>
  <c r="B30" i="12"/>
  <c r="H42" i="10"/>
  <c r="A31" i="12" s="1"/>
  <c r="B32" i="12"/>
  <c r="B33" i="12"/>
  <c r="B34" i="12"/>
  <c r="H46" i="10"/>
  <c r="A35" i="12"/>
  <c r="H48" i="10"/>
  <c r="A37" i="12"/>
  <c r="B38" i="12"/>
  <c r="H50" i="10"/>
  <c r="A39" i="12"/>
  <c r="B40" i="12"/>
  <c r="H52" i="10"/>
  <c r="A41" i="12"/>
  <c r="B42" i="12"/>
  <c r="H37" i="10"/>
  <c r="H39" i="10"/>
  <c r="H41" i="10"/>
  <c r="H43" i="10"/>
  <c r="H44" i="10"/>
  <c r="H45" i="10"/>
  <c r="H49" i="10"/>
  <c r="H51" i="10"/>
  <c r="H53" i="10"/>
  <c r="H35" i="10"/>
  <c r="H14" i="10"/>
  <c r="H15" i="10"/>
  <c r="H17" i="10"/>
  <c r="H19" i="10"/>
  <c r="H21" i="10"/>
  <c r="H23" i="10"/>
  <c r="H25" i="10"/>
  <c r="H27" i="10"/>
  <c r="F26" i="9"/>
  <c r="D16" i="12"/>
  <c r="F27" i="9"/>
  <c r="D17" i="12" s="1"/>
  <c r="F28" i="9"/>
  <c r="D18" i="12"/>
  <c r="F29" i="9"/>
  <c r="D19" i="12" s="1"/>
  <c r="F30" i="9"/>
  <c r="D20" i="12"/>
  <c r="F31" i="9"/>
  <c r="F32" i="9"/>
  <c r="D22" i="12"/>
  <c r="F33" i="9"/>
  <c r="D23" i="12"/>
  <c r="F34" i="9"/>
  <c r="D24" i="12"/>
  <c r="F35" i="9"/>
  <c r="D25" i="12"/>
  <c r="F36" i="9"/>
  <c r="D26" i="12"/>
  <c r="D37" i="9"/>
  <c r="F37" i="9"/>
  <c r="D27" i="12" s="1"/>
  <c r="F38" i="9"/>
  <c r="D28" i="12"/>
  <c r="F25" i="9"/>
  <c r="F12" i="9"/>
  <c r="E4" i="12"/>
  <c r="F13" i="9"/>
  <c r="F14" i="9"/>
  <c r="D6" i="12" s="1"/>
  <c r="F15" i="9"/>
  <c r="E7" i="12"/>
  <c r="F16" i="9"/>
  <c r="D8" i="12" s="1"/>
  <c r="F17" i="9"/>
  <c r="E9" i="12"/>
  <c r="F18" i="9"/>
  <c r="D10" i="12" s="1"/>
  <c r="D19" i="9"/>
  <c r="F19" i="9"/>
  <c r="E11" i="12"/>
  <c r="F11" i="9"/>
  <c r="D3" i="12"/>
  <c r="G25" i="13"/>
  <c r="G26" i="13"/>
  <c r="G27" i="13"/>
  <c r="G28" i="13"/>
  <c r="G14" i="13"/>
  <c r="G15" i="13"/>
  <c r="G16" i="13"/>
  <c r="G17" i="13"/>
  <c r="F21" i="9"/>
  <c r="D4" i="12"/>
  <c r="E3" i="12"/>
  <c r="D41" i="12"/>
  <c r="D34" i="12"/>
  <c r="D47" i="12"/>
  <c r="D45" i="12"/>
  <c r="A42" i="12"/>
  <c r="B41" i="12"/>
  <c r="A40" i="12"/>
  <c r="B39" i="12"/>
  <c r="A38" i="12"/>
  <c r="B37" i="12"/>
  <c r="B35" i="12"/>
  <c r="A34" i="12"/>
  <c r="A33" i="12"/>
  <c r="A32" i="12"/>
  <c r="B31" i="12"/>
  <c r="A30" i="12"/>
  <c r="B29" i="12"/>
  <c r="A28" i="12"/>
  <c r="B27" i="12"/>
  <c r="A26" i="12"/>
  <c r="A24" i="12"/>
  <c r="B24" i="12"/>
  <c r="B18" i="12"/>
  <c r="A17" i="12"/>
  <c r="B16" i="12"/>
  <c r="A15" i="12"/>
  <c r="B14" i="12"/>
  <c r="A13" i="12"/>
  <c r="B12" i="12"/>
  <c r="A11" i="12"/>
  <c r="B10" i="12"/>
  <c r="A9" i="12"/>
  <c r="B8" i="12"/>
  <c r="A7" i="12"/>
  <c r="B6" i="12"/>
  <c r="A5" i="12"/>
  <c r="A4" i="12"/>
  <c r="F26" i="11"/>
  <c r="F39" i="9"/>
  <c r="D15" i="12"/>
  <c r="D11" i="12"/>
  <c r="E10" i="12"/>
  <c r="D9" i="12"/>
  <c r="E8" i="12"/>
  <c r="D7" i="12"/>
  <c r="E6" i="12"/>
  <c r="D5" i="12"/>
  <c r="E5" i="12"/>
  <c r="D32" i="12"/>
  <c r="E57" i="11"/>
  <c r="E58" i="11" s="1"/>
  <c r="F57" i="11"/>
  <c r="F58" i="11" l="1"/>
  <c r="F18" i="13"/>
  <c r="G18" i="13" s="1"/>
  <c r="G19" i="13" s="1"/>
  <c r="F29" i="13"/>
  <c r="G29" i="13" s="1"/>
  <c r="G30" i="13" s="1"/>
  <c r="F21" i="11"/>
  <c r="F37" i="11" s="1"/>
  <c r="F60" i="11" s="1"/>
  <c r="E37" i="11"/>
  <c r="B25" i="12"/>
</calcChain>
</file>

<file path=xl/sharedStrings.xml><?xml version="1.0" encoding="utf-8"?>
<sst xmlns="http://schemas.openxmlformats.org/spreadsheetml/2006/main" count="356" uniqueCount="240">
  <si>
    <t>Calculations:</t>
    <phoneticPr fontId="7" type="noConversion"/>
  </si>
  <si>
    <t>Cost per filter</t>
    <phoneticPr fontId="7" type="noConversion"/>
  </si>
  <si>
    <t>Cost per mold</t>
    <phoneticPr fontId="7" type="noConversion"/>
  </si>
  <si>
    <t>Installation</t>
    <phoneticPr fontId="7" type="noConversion"/>
  </si>
  <si>
    <t>Cost per Filter</t>
    <phoneticPr fontId="7" type="noConversion"/>
  </si>
  <si>
    <t>Cost per mold</t>
    <phoneticPr fontId="7" type="noConversion"/>
  </si>
  <si>
    <t>Transportation of materials or completed molds</t>
    <phoneticPr fontId="7" type="noConversion"/>
  </si>
  <si>
    <t>-</t>
    <phoneticPr fontId="7" type="noConversion"/>
  </si>
  <si>
    <t>DO NOT CHANGE THIS PAGE!</t>
    <phoneticPr fontId="7" type="noConversion"/>
  </si>
  <si>
    <t>Total</t>
  </si>
  <si>
    <t>1)</t>
  </si>
  <si>
    <t>2)</t>
  </si>
  <si>
    <t>3)</t>
  </si>
  <si>
    <t>4)</t>
  </si>
  <si>
    <t>Km</t>
  </si>
  <si>
    <t>New York, USA</t>
  </si>
  <si>
    <t>Notes</t>
  </si>
  <si>
    <t>5)</t>
  </si>
  <si>
    <t>Il est possible que vous ayez déjà certains éléments. Dans ce cas, indiquez 0 pour le prix.</t>
  </si>
  <si>
    <t>Les deux premières lignes sont complétées comme exemple</t>
  </si>
  <si>
    <t>Instructions</t>
  </si>
  <si>
    <t>A COMPLETER</t>
  </si>
  <si>
    <r>
      <rPr>
        <sz val="10"/>
        <rFont val="Verdana"/>
      </rPr>
      <t>Ohorizons a créé cette fiche budget pour aider nos partenaires à mieux comprendre les coûts et les activités implqiués dans le projet du filtre biosable. Ce document sert de GUIDE pratique de planification et peut ne pas contenir tous les coûts associés à votre projet.</t>
    </r>
  </si>
  <si>
    <t>Vous pouvez remplir les informations en utiisant la DEVISE DE VOTRE PAYS.</t>
  </si>
  <si>
    <r>
      <t>Dans certains cas, un matérieau ou un outil peut ne pas être approprié ou il est possible que vous ayez déjà un élément. Dans ce cas, indiquez</t>
    </r>
    <r>
      <rPr>
        <b/>
        <sz val="10"/>
        <rFont val="Verdana"/>
      </rPr>
      <t xml:space="preserve"> 0 pour le prix.</t>
    </r>
  </si>
  <si>
    <t>SUR TOUTES LES FEUILLES, INDIQUEZ DANS LES CELLULES BLEUES LES INFORMATIONS NECESSAIRES.</t>
  </si>
  <si>
    <t>Nous vous recommandons de remplir D'ABORD les autres feuilles. Certains des nombres seront utilisés dans cette feuilles (dépenses uniques, dépenses récurrentes, installation et formation, le cas échéant).</t>
  </si>
  <si>
    <r>
      <t xml:space="preserve">Certaines </t>
    </r>
    <r>
      <rPr>
        <b/>
        <sz val="10"/>
        <color theme="3" tint="0.39997558519241921"/>
        <rFont val="Verdana"/>
      </rPr>
      <t>cellules bleues</t>
    </r>
    <r>
      <rPr>
        <b/>
        <sz val="10"/>
        <rFont val="Verdana"/>
      </rPr>
      <t xml:space="preserve"> ci-dessous sont remplies en exemple. Vous pouvez modifier ces nombres pour refléter la portée de votre projet. </t>
    </r>
  </si>
  <si>
    <t>Coûts se rapportant à un projet filtre biosable</t>
  </si>
  <si>
    <t>Moule en bois</t>
  </si>
  <si>
    <t>Nombre d'unité</t>
  </si>
  <si>
    <t>Unité de mesure</t>
  </si>
  <si>
    <t>Prix à l'unité</t>
  </si>
  <si>
    <t>Coût total</t>
  </si>
  <si>
    <t>Coût à l'unité</t>
  </si>
  <si>
    <t>Moule</t>
  </si>
  <si>
    <t>Heure</t>
  </si>
  <si>
    <t>Filtre</t>
  </si>
  <si>
    <t>Kit d'installation</t>
  </si>
  <si>
    <t>Installation</t>
  </si>
  <si>
    <t>Lieu</t>
  </si>
  <si>
    <t>Accès à l'eau</t>
  </si>
  <si>
    <t>Kit</t>
  </si>
  <si>
    <r>
      <rPr>
        <b/>
        <sz val="10"/>
        <rFont val="Verdana"/>
      </rPr>
      <t xml:space="preserve">Coût total du projet </t>
    </r>
    <r>
      <rPr>
        <b/>
        <sz val="10"/>
        <rFont val="Verdana"/>
        <family val="2"/>
      </rPr>
      <t>:</t>
    </r>
  </si>
  <si>
    <t>Sous-total</t>
  </si>
  <si>
    <t>Fabrication du filtre</t>
  </si>
  <si>
    <t>Matériel pour fabriquer le moule en bois</t>
  </si>
  <si>
    <t>Outils de fabrication</t>
  </si>
  <si>
    <t>Filtre biosable</t>
  </si>
  <si>
    <t>Matériel pour fabriquer le corps du filtre et son milieu</t>
  </si>
  <si>
    <t>Outils pour l'installation</t>
  </si>
  <si>
    <t xml:space="preserve">Outils pour la fabrication du filtre </t>
  </si>
  <si>
    <t>Matériel pour l'installation</t>
  </si>
  <si>
    <t>Temps de travail pour fabriquer TOUS les moules</t>
  </si>
  <si>
    <t>Temps de travail pour la fabrication des filtres</t>
  </si>
  <si>
    <t>Temps de travail pour la fabrication du milieu de filtration</t>
  </si>
  <si>
    <t>Transport du matériel des filtres jusqu'au lieu de production</t>
  </si>
  <si>
    <t>Autres</t>
  </si>
  <si>
    <t>Lieu/endroit pour la construction</t>
  </si>
  <si>
    <t>Eau propre pour nettoyer les corps des filtres et leurs milieu de filtration</t>
  </si>
  <si>
    <t>Painture/carreau/décoration pour filtre</t>
  </si>
  <si>
    <t>Commercialisation du filtre et formation des bénéficiaires</t>
  </si>
  <si>
    <t>Temps de travail</t>
  </si>
  <si>
    <t>Matériel : affiches, discours, formations, brochures</t>
  </si>
  <si>
    <t>Distribution des filtres</t>
  </si>
  <si>
    <t>inclus : milieu de filtration prémesuré, affiches/brochures, diffuseurs</t>
  </si>
  <si>
    <t>Temps de travail sur les kits d'installation de filtre</t>
  </si>
  <si>
    <t>Transport des filtres et des kits</t>
  </si>
  <si>
    <t>Temps de travail pour l'installation et la révision avec le bénéficiaire</t>
  </si>
  <si>
    <t>Suivi et entretien</t>
  </si>
  <si>
    <t>Support : enquêtes, fiche de suivi, etc.</t>
  </si>
  <si>
    <t>Matériel pour des réparations sur place (mortier, eau de Javel, etc.)</t>
  </si>
  <si>
    <t>Transport vers et à partir des ménages des bénéficiaires</t>
  </si>
  <si>
    <t>Temps de travail/revenu pour le l'ouvrier</t>
  </si>
  <si>
    <t>Matériel supplémentaire avec une utilisation appropriée</t>
  </si>
  <si>
    <t>Filtres de secours disponibles en cas de besoin urgent de remplacement</t>
  </si>
  <si>
    <t>Veuillez remplir les cellules bleues avec le coût dans la DEVISE DE VOTRE PAYS.</t>
  </si>
  <si>
    <t>La première ligne complétée est un exemple.</t>
  </si>
  <si>
    <r>
      <t xml:space="preserve">Note </t>
    </r>
    <r>
      <rPr>
        <b/>
        <sz val="10"/>
        <rFont val="Verdana"/>
      </rPr>
      <t xml:space="preserve">: </t>
    </r>
    <r>
      <rPr>
        <b/>
        <sz val="10"/>
        <rFont val="Verdana"/>
      </rPr>
      <t>les durées de vie indiquées sont basés selon une utilisation et un entretien adéquat.</t>
    </r>
    <r>
      <rPr>
        <b/>
        <sz val="10"/>
        <rFont val="Verdana"/>
      </rPr>
      <t/>
    </r>
  </si>
  <si>
    <t>Tout outil dont l'indication est 100 signifie qu'il a une durée de vie illimitée dans le temps selon son entretien. Nous utilisons 100 pour simplifié.</t>
  </si>
  <si>
    <t># d'unité nécessaire</t>
  </si>
  <si>
    <t>Prix total</t>
  </si>
  <si>
    <t>Prix selon cette localité</t>
  </si>
  <si>
    <t>Durée de vie en # de moules</t>
  </si>
  <si>
    <t>Durée de vie en # de filtres</t>
  </si>
  <si>
    <t>Lunettes</t>
  </si>
  <si>
    <t>Gants</t>
  </si>
  <si>
    <t>Scie circulaire</t>
  </si>
  <si>
    <t>Scie à main</t>
  </si>
  <si>
    <t>Scie sur table</t>
  </si>
  <si>
    <t>Perceuse électrique</t>
  </si>
  <si>
    <t>Perceuse à batterie</t>
  </si>
  <si>
    <t>Perceuse à main</t>
  </si>
  <si>
    <t>Mèche</t>
  </si>
  <si>
    <t>Mèche de forage 1,30 cm</t>
  </si>
  <si>
    <t>Foret de centrage</t>
  </si>
  <si>
    <t>Règle droite</t>
  </si>
  <si>
    <t>Equerre</t>
  </si>
  <si>
    <t>Mètre ruban</t>
  </si>
  <si>
    <t>Marqueurs</t>
  </si>
  <si>
    <t>Crayons</t>
  </si>
  <si>
    <t>Table</t>
    <phoneticPr fontId="5" type="noConversion"/>
  </si>
  <si>
    <t>Tréteau</t>
  </si>
  <si>
    <t>Bâches</t>
  </si>
  <si>
    <t>Couteau à mastic</t>
  </si>
  <si>
    <t>Pinceau pour huile</t>
  </si>
  <si>
    <t>Pinces</t>
  </si>
  <si>
    <t>Clé réglable</t>
  </si>
  <si>
    <t>Pelle</t>
  </si>
  <si>
    <t>Petit récipient pour huile</t>
  </si>
  <si>
    <t>Récipient gradué d'un litre</t>
  </si>
  <si>
    <t>Truelle</t>
  </si>
  <si>
    <t>Maillet en caoutchouc</t>
  </si>
  <si>
    <t>Barre d'armature</t>
  </si>
  <si>
    <t>Bâton de bois fin</t>
  </si>
  <si>
    <t>Niveau</t>
  </si>
  <si>
    <t>Grand seau</t>
  </si>
  <si>
    <t>2x4 bois de charpente</t>
  </si>
  <si>
    <t>Arrache-clou</t>
  </si>
  <si>
    <t>Corde</t>
  </si>
  <si>
    <r>
      <rPr>
        <sz val="10"/>
        <rFont val="Verdana"/>
      </rPr>
      <t>Tamis</t>
    </r>
    <r>
      <rPr>
        <sz val="10"/>
        <rFont val="Verdana"/>
      </rPr>
      <t xml:space="preserve"> (0</t>
    </r>
    <r>
      <rPr>
        <sz val="10"/>
        <rFont val="Verdana"/>
      </rPr>
      <t>,</t>
    </r>
    <r>
      <rPr>
        <sz val="10"/>
        <rFont val="Verdana"/>
      </rPr>
      <t>7</t>
    </r>
    <r>
      <rPr>
        <sz val="10"/>
        <rFont val="Verdana"/>
      </rPr>
      <t xml:space="preserve"> </t>
    </r>
    <r>
      <rPr>
        <sz val="10"/>
        <rFont val="Verdana"/>
      </rPr>
      <t>mm, 1</t>
    </r>
    <r>
      <rPr>
        <sz val="10"/>
        <rFont val="Verdana"/>
      </rPr>
      <t xml:space="preserve"> </t>
    </r>
    <r>
      <rPr>
        <sz val="10"/>
        <rFont val="Verdana"/>
      </rPr>
      <t>mm, 12</t>
    </r>
    <r>
      <rPr>
        <sz val="10"/>
        <rFont val="Verdana"/>
      </rPr>
      <t xml:space="preserve"> </t>
    </r>
    <r>
      <rPr>
        <sz val="10"/>
        <rFont val="Verdana"/>
      </rPr>
      <t>mm, 6</t>
    </r>
    <r>
      <rPr>
        <sz val="10"/>
        <rFont val="Verdana"/>
      </rPr>
      <t xml:space="preserve"> </t>
    </r>
    <r>
      <rPr>
        <sz val="10"/>
        <rFont val="Verdana"/>
      </rPr>
      <t>mm)</t>
    </r>
  </si>
  <si>
    <t>1 paire</t>
  </si>
  <si>
    <t>1 scie</t>
  </si>
  <si>
    <t>1 perceuse</t>
  </si>
  <si>
    <t>1 mèche</t>
  </si>
  <si>
    <t>1 règle droite</t>
  </si>
  <si>
    <t>1 équerre</t>
  </si>
  <si>
    <t>1 mètre ruban</t>
  </si>
  <si>
    <t>1 marqueur</t>
  </si>
  <si>
    <t>1 crayon</t>
  </si>
  <si>
    <t>1 table</t>
    <phoneticPr fontId="5" type="noConversion"/>
  </si>
  <si>
    <t>1 tréteau</t>
  </si>
  <si>
    <t>1 bâche</t>
  </si>
  <si>
    <t>1 couteau</t>
  </si>
  <si>
    <t>1 pinceau</t>
  </si>
  <si>
    <t>1 pince</t>
  </si>
  <si>
    <t>1 clé</t>
  </si>
  <si>
    <t>1 pelle</t>
  </si>
  <si>
    <t>1 récipient</t>
  </si>
  <si>
    <t>1 truelle</t>
  </si>
  <si>
    <t>1 maillet</t>
  </si>
  <si>
    <t>1 pièce</t>
  </si>
  <si>
    <t>1 bâton</t>
  </si>
  <si>
    <t>1 niveau</t>
  </si>
  <si>
    <t>1 seau</t>
  </si>
  <si>
    <t>1 arrache-clou</t>
  </si>
  <si>
    <t>1 corde</t>
  </si>
  <si>
    <t>1 tamis</t>
  </si>
  <si>
    <t>Outils pour la fabrication du moule en bois</t>
  </si>
  <si>
    <t>Outils pour la fabrication et l'installation du filtre</t>
  </si>
  <si>
    <r>
      <rPr>
        <b/>
        <sz val="10"/>
        <rFont val="Verdana"/>
      </rPr>
      <t>Coût total</t>
    </r>
    <r>
      <rPr>
        <b/>
        <sz val="10"/>
        <rFont val="Verdana"/>
        <family val="2"/>
      </rPr>
      <t xml:space="preserve"> :</t>
    </r>
  </si>
  <si>
    <t>Contreplaqué</t>
  </si>
  <si>
    <t>1 bâche (10 x 20 cm)</t>
  </si>
  <si>
    <t>Bois de charpente</t>
  </si>
  <si>
    <t>1 20 cm de long (5x5)</t>
  </si>
  <si>
    <t>Boulons</t>
  </si>
  <si>
    <t>1 boulon</t>
  </si>
  <si>
    <t>Ecrous</t>
  </si>
  <si>
    <t>1 écrou</t>
  </si>
  <si>
    <t>Rondelles (nous recommandons 2 rondelles par boulon, mais 1 est suffisante)</t>
  </si>
  <si>
    <t>1 rondelle</t>
  </si>
  <si>
    <t>Vis 4 cm</t>
  </si>
  <si>
    <t>1 vis</t>
  </si>
  <si>
    <t>Vis 3 cm</t>
  </si>
  <si>
    <t>Charnières</t>
  </si>
  <si>
    <t>1 charnière</t>
  </si>
  <si>
    <t>Vis 2 cm (Pour les charnières. Si vos charnières sont fournis avec les vis, laissez cette parties vide.)</t>
  </si>
  <si>
    <t>Boulon de carosserie (pour le couvercle. Si vous n'en trouvez pas, vous pouvez prendre un boulon normal supplémentaire.)</t>
  </si>
  <si>
    <t>Masque anti-poussière</t>
  </si>
  <si>
    <t>1 masque</t>
  </si>
  <si>
    <t>Ciment</t>
  </si>
  <si>
    <t>1 litre</t>
  </si>
  <si>
    <t>Petit gravier (1-6 mm)</t>
  </si>
  <si>
    <t>Gros gravier (6-12 mm)</t>
  </si>
  <si>
    <t>Sable de construction (&lt; 1 mm)</t>
  </si>
  <si>
    <t>Couvercle</t>
  </si>
  <si>
    <t>1 couvercle</t>
  </si>
  <si>
    <t>Diffuseur</t>
  </si>
  <si>
    <t>1 diffuseur</t>
  </si>
  <si>
    <t>Sable de filtration(&lt; 0,7 mm)</t>
  </si>
  <si>
    <t>Gravier de drainage (6-12 mm)</t>
  </si>
  <si>
    <t>Gravier de séparation ( 0,7- 6 mm)</t>
  </si>
  <si>
    <t>Huile</t>
  </si>
  <si>
    <t>Tuyau (1 cm de diamètre extèrieur, 0,6 cm de diamètre intérieur)</t>
  </si>
  <si>
    <t>2,5 cm</t>
  </si>
  <si>
    <t>Savon en barre (pour les extrémités de la planche de maintien pour faciliter son extraction)</t>
  </si>
  <si>
    <t>1 barre</t>
  </si>
  <si>
    <t>Récipient de conservation pour l'eau propre</t>
  </si>
  <si>
    <t>Matériel pour un moule</t>
  </si>
  <si>
    <t>Matériel pour un filtre</t>
  </si>
  <si>
    <t>Prix selon cette localité (Ville, Pays)</t>
  </si>
  <si>
    <t>La première ligne est complétée en exemple.</t>
  </si>
  <si>
    <t>Liste des fournitures</t>
  </si>
  <si>
    <t>Durée de vie en # d'installations</t>
  </si>
  <si>
    <t>Achats uniques pour l'installation</t>
  </si>
  <si>
    <t>Petits seaux</t>
  </si>
  <si>
    <t>Tasse</t>
  </si>
  <si>
    <t>Chronomètre</t>
  </si>
  <si>
    <t>1 tasse</t>
  </si>
  <si>
    <t>1 chronomètre</t>
  </si>
  <si>
    <t>Achats récurrents pour l'installation</t>
  </si>
  <si>
    <t>Diffuseur supplémentaire</t>
  </si>
  <si>
    <t>Couvercle supplémentaire</t>
  </si>
  <si>
    <t>Sable et gravier supplémentaires</t>
  </si>
  <si>
    <t>Extension du tuyau de sortie</t>
  </si>
  <si>
    <t>1 tuyau de sortie</t>
  </si>
  <si>
    <t>Chlore</t>
  </si>
  <si>
    <t>1 bouteille de chlore</t>
  </si>
  <si>
    <t>Formulaires de suivi</t>
  </si>
  <si>
    <t>1 formulaire</t>
  </si>
  <si>
    <t>Support de formation</t>
  </si>
  <si>
    <t>1 paquet</t>
  </si>
  <si>
    <t>1 contact</t>
  </si>
  <si>
    <t>Contact d'information</t>
  </si>
  <si>
    <t>Pelle/truelle</t>
  </si>
  <si>
    <t>Stylo/crayon</t>
  </si>
  <si>
    <t>morceau/bâton de bois</t>
  </si>
  <si>
    <t>Bouteille/récipient gradué d'1 litre</t>
  </si>
  <si>
    <t>Grad seau</t>
  </si>
  <si>
    <t xml:space="preserve">Outils également nécessaires à l'installation du filtre mais prcédemment achetés/inclus pour la fabrication du moule et du filtre </t>
  </si>
  <si>
    <t xml:space="preserve">Certains outils utilisés pour l'installation sont aussi utilisés pour la fabrication du moule en bois ou pour couler les filtres. Ils ne sont pas inclus dans le total ici mais sont listés en bas de page. </t>
  </si>
  <si>
    <r>
      <t>Total</t>
    </r>
    <r>
      <rPr>
        <b/>
        <sz val="10"/>
        <rFont val="Verdana"/>
      </rPr>
      <t xml:space="preserve"> </t>
    </r>
    <r>
      <rPr>
        <b/>
        <sz val="10"/>
        <rFont val="Verdana"/>
        <family val="2"/>
      </rPr>
      <t>:</t>
    </r>
  </si>
  <si>
    <t>$ par personne</t>
  </si>
  <si>
    <t># de personnes</t>
  </si>
  <si>
    <r>
      <t>#</t>
    </r>
    <r>
      <rPr>
        <sz val="10"/>
        <rFont val="Verdana"/>
      </rPr>
      <t>de jours</t>
    </r>
  </si>
  <si>
    <t>Coût fixe</t>
  </si>
  <si>
    <t>Formation basée dans le reste des Etats-Unis</t>
  </si>
  <si>
    <t>Nourriture</t>
  </si>
  <si>
    <t>Outils et matériel</t>
  </si>
  <si>
    <t>Vols pour les formateurs</t>
  </si>
  <si>
    <t>Logement pour les formateurs</t>
  </si>
  <si>
    <r>
      <rPr>
        <sz val="10"/>
        <rFont val="Verdana"/>
      </rPr>
      <t>Autres supports</t>
    </r>
    <r>
      <rPr>
        <sz val="10"/>
        <rFont val="Verdana"/>
      </rPr>
      <t xml:space="preserve"> (</t>
    </r>
    <r>
      <rPr>
        <sz val="10"/>
        <rFont val="Verdana"/>
      </rPr>
      <t>manuels</t>
    </r>
    <r>
      <rPr>
        <sz val="10"/>
        <rFont val="Verdana"/>
      </rPr>
      <t xml:space="preserve">, </t>
    </r>
    <r>
      <rPr>
        <sz val="10"/>
        <rFont val="Verdana"/>
      </rPr>
      <t>paquets partenaires</t>
    </r>
    <r>
      <rPr>
        <sz val="10"/>
        <rFont val="Verdana"/>
      </rPr>
      <t>, etc</t>
    </r>
    <r>
      <rPr>
        <sz val="10"/>
        <rFont val="Verdana"/>
      </rPr>
      <t>.</t>
    </r>
    <r>
      <rPr>
        <sz val="10"/>
        <rFont val="Verdana"/>
      </rPr>
      <t>)</t>
    </r>
  </si>
  <si>
    <t>Formation à l'étranger</t>
  </si>
  <si>
    <t>Veuillez remplir les cellules bleues avec le coût</t>
  </si>
  <si>
    <t>Veuillez contacter l'équipe Ohorizons si vous êtes intéressés par une formation pour votre organisation.</t>
  </si>
  <si>
    <t>Nécessaires pour le kit d'installation</t>
  </si>
  <si>
    <t>Combien de filtre souhaitez-vous distribuer dans votre région?</t>
  </si>
  <si>
    <t>1 2x4 (inches)</t>
  </si>
  <si>
    <t xml:space="preserve">Ce sont des ESTIMATIONS pour vous donner une idée globals du prix de la fomartion du moule en bois. </t>
  </si>
  <si>
    <t>Les prix véritables dépendent de la durée de la formation, du nombre de personnes,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</si>
</sst>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s>
  <fonts count="23" x14ac:knownFonts="1">
    <font>
      <sz val="10"/>
      <name val="Verdana"/>
    </font>
    <font>
      <b/>
      <sz val="10"/>
      <name val="Verdana"/>
    </font>
    <font>
      <b/>
      <sz val="10"/>
      <name val="Verdana"/>
    </font>
    <font>
      <sz val="10"/>
      <name val="Verdana"/>
    </font>
    <font>
      <sz val="10"/>
      <name val="Verdana"/>
    </font>
    <font>
      <b/>
      <sz val="10"/>
      <name val="Verdana"/>
    </font>
    <font>
      <b/>
      <sz val="10"/>
      <name val="Verdana"/>
    </font>
    <font>
      <sz val="8"/>
      <name val="Verdana"/>
    </font>
    <font>
      <b/>
      <sz val="10"/>
      <color indexed="12"/>
      <name val="Verdana"/>
    </font>
    <font>
      <b/>
      <sz val="10"/>
      <color indexed="57"/>
      <name val="Verdana"/>
    </font>
    <font>
      <sz val="11"/>
      <name val="Arial"/>
    </font>
    <font>
      <b/>
      <i/>
      <u/>
      <sz val="10"/>
      <name val="Verdana"/>
    </font>
    <font>
      <b/>
      <sz val="10"/>
      <name val="Verdana"/>
      <family val="2"/>
    </font>
    <font>
      <b/>
      <sz val="10"/>
      <color theme="1"/>
      <name val="Verdana"/>
      <family val="2"/>
    </font>
    <font>
      <sz val="10"/>
      <name val="Verdana"/>
      <family val="2"/>
    </font>
    <font>
      <b/>
      <u/>
      <sz val="11"/>
      <name val="Verdana"/>
      <family val="2"/>
    </font>
    <font>
      <i/>
      <u/>
      <sz val="10"/>
      <name val="Verdana"/>
      <family val="2"/>
    </font>
    <font>
      <b/>
      <u/>
      <sz val="10"/>
      <name val="Verdana"/>
      <family val="2"/>
    </font>
    <font>
      <b/>
      <u/>
      <sz val="12"/>
      <name val="Verdana"/>
      <family val="2"/>
    </font>
    <font>
      <u/>
      <sz val="10"/>
      <name val="Verdana"/>
      <family val="2"/>
    </font>
    <font>
      <u/>
      <sz val="10"/>
      <color theme="10"/>
      <name val="Verdana"/>
    </font>
    <font>
      <u/>
      <sz val="10"/>
      <color theme="11"/>
      <name val="Verdana"/>
    </font>
    <font>
      <b/>
      <sz val="10"/>
      <color theme="3" tint="0.39997558519241921"/>
      <name val="Verdana"/>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3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medium">
        <color auto="1"/>
      </top>
      <bottom style="thin">
        <color auto="1"/>
      </bottom>
      <diagonal/>
    </border>
  </borders>
  <cellStyleXfs count="24">
    <xf numFmtId="0" fontId="0" fillId="0" borderId="0"/>
    <xf numFmtId="44" fontId="4"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57">
    <xf numFmtId="0" fontId="0" fillId="0" borderId="0" xfId="0"/>
    <xf numFmtId="0" fontId="0" fillId="0" borderId="0" xfId="0" applyAlignment="1">
      <alignment wrapText="1"/>
    </xf>
    <xf numFmtId="0" fontId="0" fillId="2" borderId="0" xfId="0" applyFill="1"/>
    <xf numFmtId="0" fontId="0" fillId="2" borderId="0" xfId="0" applyFill="1" applyBorder="1"/>
    <xf numFmtId="0" fontId="0" fillId="2" borderId="0" xfId="0" applyFill="1" applyAlignment="1">
      <alignment wrapText="1"/>
    </xf>
    <xf numFmtId="0" fontId="6" fillId="2" borderId="8" xfId="0" applyFont="1"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0" xfId="0" applyFill="1" applyAlignment="1">
      <alignment horizontal="center"/>
    </xf>
    <xf numFmtId="0" fontId="0" fillId="2" borderId="0" xfId="0" applyFill="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9" fillId="2" borderId="3" xfId="0" applyFont="1" applyFill="1" applyBorder="1" applyAlignment="1">
      <alignment horizontal="center" wrapText="1"/>
    </xf>
    <xf numFmtId="0" fontId="8" fillId="2" borderId="4" xfId="0" applyFont="1" applyFill="1" applyBorder="1" applyAlignment="1">
      <alignment horizontal="center" wrapText="1"/>
    </xf>
    <xf numFmtId="0" fontId="0" fillId="2" borderId="10" xfId="0" applyFill="1" applyBorder="1" applyAlignment="1">
      <alignment horizontal="center"/>
    </xf>
    <xf numFmtId="0" fontId="0" fillId="2" borderId="1"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horizontal="left" indent="1"/>
    </xf>
    <xf numFmtId="0" fontId="0" fillId="2" borderId="10" xfId="0" applyFill="1" applyBorder="1" applyAlignment="1">
      <alignment horizontal="left" indent="1"/>
    </xf>
    <xf numFmtId="0" fontId="0" fillId="2" borderId="1" xfId="0" applyFill="1" applyBorder="1"/>
    <xf numFmtId="0" fontId="0" fillId="2" borderId="13" xfId="0" applyFill="1" applyBorder="1"/>
    <xf numFmtId="0" fontId="0" fillId="2" borderId="0" xfId="0" applyFill="1" applyAlignment="1">
      <alignment wrapText="1"/>
    </xf>
    <xf numFmtId="164" fontId="0" fillId="2" borderId="0" xfId="0" applyNumberFormat="1" applyFill="1"/>
    <xf numFmtId="164" fontId="0" fillId="2" borderId="0" xfId="0" applyNumberFormat="1" applyFill="1" applyBorder="1"/>
    <xf numFmtId="164" fontId="0" fillId="2" borderId="1" xfId="0" applyNumberFormat="1" applyFill="1" applyBorder="1"/>
    <xf numFmtId="164" fontId="0" fillId="0" borderId="0" xfId="0" applyNumberFormat="1"/>
    <xf numFmtId="165" fontId="0" fillId="2" borderId="0" xfId="0" applyNumberFormat="1" applyFill="1"/>
    <xf numFmtId="165" fontId="0" fillId="0" borderId="0" xfId="0" applyNumberFormat="1"/>
    <xf numFmtId="0" fontId="0" fillId="0" borderId="0" xfId="0" applyNumberFormat="1"/>
    <xf numFmtId="0" fontId="4" fillId="2" borderId="0" xfId="0" applyFont="1" applyFill="1" applyAlignment="1">
      <alignment horizontal="right" wrapText="1"/>
    </xf>
    <xf numFmtId="8" fontId="4" fillId="2" borderId="0" xfId="0" applyNumberFormat="1" applyFont="1" applyFill="1" applyAlignment="1">
      <alignment horizontal="right" wrapText="1"/>
    </xf>
    <xf numFmtId="44" fontId="4" fillId="2" borderId="0" xfId="1" applyFont="1" applyFill="1" applyAlignment="1">
      <alignment horizontal="right" wrapText="1"/>
    </xf>
    <xf numFmtId="1" fontId="4" fillId="2" borderId="0" xfId="0" applyNumberFormat="1" applyFont="1" applyFill="1" applyAlignment="1">
      <alignment horizontal="right" wrapText="1"/>
    </xf>
    <xf numFmtId="0" fontId="4" fillId="2" borderId="0" xfId="0" applyFont="1" applyFill="1" applyAlignment="1">
      <alignment horizontal="left" wrapText="1"/>
    </xf>
    <xf numFmtId="0" fontId="4" fillId="2" borderId="16" xfId="0" applyFont="1" applyFill="1" applyBorder="1" applyAlignment="1">
      <alignment horizontal="right" wrapText="1"/>
    </xf>
    <xf numFmtId="44" fontId="4" fillId="2" borderId="16" xfId="1" applyFont="1" applyFill="1" applyBorder="1" applyAlignment="1">
      <alignment horizontal="right" wrapText="1"/>
    </xf>
    <xf numFmtId="1" fontId="4" fillId="2" borderId="16" xfId="0" applyNumberFormat="1" applyFont="1" applyFill="1" applyBorder="1" applyAlignment="1">
      <alignment horizontal="right" wrapText="1"/>
    </xf>
    <xf numFmtId="0" fontId="4" fillId="2" borderId="16" xfId="0" applyFont="1" applyFill="1" applyBorder="1" applyAlignment="1">
      <alignment horizontal="left" wrapText="1"/>
    </xf>
    <xf numFmtId="0" fontId="10" fillId="0" borderId="0" xfId="0" applyFont="1"/>
    <xf numFmtId="0" fontId="10" fillId="0" borderId="0" xfId="0" applyFont="1" applyAlignment="1">
      <alignment wrapText="1"/>
    </xf>
    <xf numFmtId="0" fontId="0" fillId="2" borderId="0" xfId="0" applyFill="1" applyAlignment="1">
      <alignment wrapText="1"/>
    </xf>
    <xf numFmtId="0" fontId="2" fillId="4" borderId="0" xfId="0" applyFont="1" applyFill="1"/>
    <xf numFmtId="164" fontId="0" fillId="4" borderId="0" xfId="0" applyNumberFormat="1" applyFill="1" applyBorder="1"/>
    <xf numFmtId="44" fontId="0" fillId="2" borderId="1" xfId="0" applyNumberFormat="1" applyFill="1" applyBorder="1" applyAlignment="1">
      <alignment horizontal="center"/>
    </xf>
    <xf numFmtId="0" fontId="11" fillId="0" borderId="0" xfId="0" applyFont="1" applyAlignment="1"/>
    <xf numFmtId="0" fontId="0" fillId="2" borderId="17" xfId="0" applyFill="1" applyBorder="1" applyAlignment="1">
      <alignment horizontal="left" indent="1"/>
    </xf>
    <xf numFmtId="0" fontId="0" fillId="2" borderId="18" xfId="0" applyFill="1" applyBorder="1"/>
    <xf numFmtId="164" fontId="0" fillId="2" borderId="18" xfId="0" applyNumberFormat="1" applyFill="1" applyBorder="1"/>
    <xf numFmtId="0" fontId="0" fillId="2" borderId="12" xfId="0" applyFill="1" applyBorder="1" applyAlignment="1">
      <alignment horizontal="left" indent="1"/>
    </xf>
    <xf numFmtId="164" fontId="0" fillId="4" borderId="13" xfId="0" applyNumberFormat="1" applyFill="1" applyBorder="1"/>
    <xf numFmtId="0" fontId="0" fillId="2" borderId="17" xfId="0" applyFill="1" applyBorder="1" applyAlignment="1">
      <alignment horizontal="left" indent="2"/>
    </xf>
    <xf numFmtId="0" fontId="0" fillId="2" borderId="20" xfId="0" applyFill="1" applyBorder="1" applyAlignment="1">
      <alignment horizontal="left" indent="2"/>
    </xf>
    <xf numFmtId="0" fontId="0" fillId="2" borderId="21" xfId="0" applyFill="1" applyBorder="1"/>
    <xf numFmtId="164" fontId="0" fillId="2" borderId="21" xfId="0" applyNumberFormat="1" applyFill="1" applyBorder="1"/>
    <xf numFmtId="164" fontId="0" fillId="4" borderId="21" xfId="0" applyNumberFormat="1" applyFill="1" applyBorder="1"/>
    <xf numFmtId="0" fontId="0" fillId="2" borderId="12" xfId="0" applyFill="1" applyBorder="1" applyAlignment="1">
      <alignment horizontal="left" indent="2"/>
    </xf>
    <xf numFmtId="0" fontId="0" fillId="4" borderId="13" xfId="0" applyFill="1" applyBorder="1"/>
    <xf numFmtId="0" fontId="3" fillId="0" borderId="21" xfId="0" applyFont="1" applyFill="1" applyBorder="1"/>
    <xf numFmtId="164" fontId="0" fillId="4" borderId="18" xfId="0" applyNumberFormat="1" applyFill="1" applyBorder="1"/>
    <xf numFmtId="0" fontId="0" fillId="4" borderId="18" xfId="0" applyFill="1" applyBorder="1"/>
    <xf numFmtId="0" fontId="0" fillId="2" borderId="20" xfId="0" applyFill="1" applyBorder="1" applyAlignment="1">
      <alignment horizontal="left" indent="1"/>
    </xf>
    <xf numFmtId="165" fontId="0" fillId="2" borderId="9" xfId="0" applyNumberFormat="1" applyFill="1" applyBorder="1"/>
    <xf numFmtId="165" fontId="0" fillId="2" borderId="19" xfId="0" applyNumberFormat="1" applyFill="1" applyBorder="1"/>
    <xf numFmtId="165" fontId="0" fillId="2" borderId="14" xfId="0" applyNumberFormat="1" applyFill="1" applyBorder="1"/>
    <xf numFmtId="165" fontId="0" fillId="2" borderId="22" xfId="0" applyNumberFormat="1" applyFill="1" applyBorder="1"/>
    <xf numFmtId="0" fontId="0" fillId="2" borderId="23" xfId="0" applyFill="1" applyBorder="1" applyAlignment="1">
      <alignment horizontal="center"/>
    </xf>
    <xf numFmtId="0" fontId="0" fillId="2" borderId="24" xfId="0" applyFill="1" applyBorder="1" applyAlignment="1">
      <alignment horizontal="center"/>
    </xf>
    <xf numFmtId="44" fontId="0" fillId="4" borderId="24" xfId="0" applyNumberFormat="1" applyFill="1" applyBorder="1" applyAlignment="1">
      <alignment horizontal="center"/>
    </xf>
    <xf numFmtId="44" fontId="0" fillId="2" borderId="24" xfId="0" applyNumberFormat="1" applyFill="1" applyBorder="1" applyAlignment="1">
      <alignment horizontal="center"/>
    </xf>
    <xf numFmtId="0" fontId="0" fillId="4" borderId="24"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44" fontId="0" fillId="4" borderId="28" xfId="0" applyNumberFormat="1" applyFill="1" applyBorder="1" applyAlignment="1">
      <alignment horizontal="center"/>
    </xf>
    <xf numFmtId="44" fontId="0" fillId="2" borderId="28" xfId="0" applyNumberFormat="1" applyFill="1" applyBorder="1" applyAlignment="1">
      <alignment horizontal="center"/>
    </xf>
    <xf numFmtId="0" fontId="0" fillId="4"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30" xfId="0" applyNumberForma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44" fontId="0" fillId="4" borderId="32" xfId="0" applyNumberFormat="1" applyFill="1" applyBorder="1" applyAlignment="1">
      <alignment horizontal="center"/>
    </xf>
    <xf numFmtId="44" fontId="0" fillId="2" borderId="32" xfId="0" applyNumberFormat="1" applyFill="1" applyBorder="1" applyAlignment="1">
      <alignment horizontal="center"/>
    </xf>
    <xf numFmtId="0" fontId="0" fillId="4"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44" fontId="4" fillId="4" borderId="35" xfId="1" applyFont="1" applyFill="1" applyBorder="1" applyAlignment="1">
      <alignment horizontal="right" wrapText="1"/>
    </xf>
    <xf numFmtId="0" fontId="4" fillId="2" borderId="35" xfId="0" applyFont="1" applyFill="1" applyBorder="1" applyAlignment="1">
      <alignment horizontal="right" wrapText="1"/>
    </xf>
    <xf numFmtId="44" fontId="4" fillId="2" borderId="35" xfId="1" applyFont="1" applyFill="1" applyBorder="1" applyAlignment="1">
      <alignment horizontal="right" wrapText="1"/>
    </xf>
    <xf numFmtId="8" fontId="4" fillId="2" borderId="35" xfId="0" applyNumberFormat="1" applyFont="1" applyFill="1" applyBorder="1" applyAlignment="1">
      <alignment horizontal="right" wrapText="1"/>
    </xf>
    <xf numFmtId="44" fontId="4" fillId="4" borderId="21" xfId="1" applyFont="1" applyFill="1" applyBorder="1" applyAlignment="1">
      <alignment horizontal="right" wrapText="1"/>
    </xf>
    <xf numFmtId="0" fontId="4" fillId="2" borderId="21" xfId="0" applyFont="1" applyFill="1" applyBorder="1" applyAlignment="1">
      <alignment horizontal="right" wrapText="1"/>
    </xf>
    <xf numFmtId="44" fontId="4" fillId="2" borderId="21" xfId="1" applyFont="1" applyFill="1" applyBorder="1" applyAlignment="1">
      <alignment horizontal="right" wrapText="1"/>
    </xf>
    <xf numFmtId="8" fontId="4" fillId="2" borderId="21" xfId="0" applyNumberFormat="1" applyFont="1" applyFill="1" applyBorder="1" applyAlignment="1">
      <alignment horizontal="right" wrapText="1"/>
    </xf>
    <xf numFmtId="8" fontId="4" fillId="2" borderId="16" xfId="0" applyNumberFormat="1" applyFont="1" applyFill="1" applyBorder="1" applyAlignment="1">
      <alignment horizontal="right" wrapText="1"/>
    </xf>
    <xf numFmtId="1" fontId="4" fillId="2" borderId="35" xfId="0" applyNumberFormat="1" applyFont="1" applyFill="1" applyBorder="1" applyAlignment="1">
      <alignment horizontal="right" wrapText="1"/>
    </xf>
    <xf numFmtId="1" fontId="4" fillId="2" borderId="21" xfId="0" applyNumberFormat="1" applyFont="1" applyFill="1" applyBorder="1" applyAlignment="1">
      <alignment horizontal="right" wrapText="1"/>
    </xf>
    <xf numFmtId="0" fontId="0" fillId="2" borderId="6" xfId="0" applyFill="1" applyBorder="1"/>
    <xf numFmtId="164" fontId="0" fillId="2" borderId="6" xfId="0" applyNumberFormat="1" applyFill="1" applyBorder="1"/>
    <xf numFmtId="165" fontId="0" fillId="2" borderId="7" xfId="0" applyNumberFormat="1" applyFill="1" applyBorder="1"/>
    <xf numFmtId="165" fontId="0" fillId="2" borderId="11" xfId="0" applyNumberFormat="1" applyFill="1" applyBorder="1"/>
    <xf numFmtId="0" fontId="0" fillId="2" borderId="10" xfId="0" applyFill="1" applyBorder="1" applyAlignment="1">
      <alignment horizontal="left" indent="2"/>
    </xf>
    <xf numFmtId="0" fontId="1" fillId="2" borderId="5" xfId="0" applyFont="1" applyFill="1" applyBorder="1" applyAlignment="1">
      <alignment horizontal="left"/>
    </xf>
    <xf numFmtId="0" fontId="1" fillId="2" borderId="8" xfId="0" applyFont="1" applyFill="1" applyBorder="1" applyAlignment="1">
      <alignment horizontal="left"/>
    </xf>
    <xf numFmtId="0" fontId="0" fillId="2" borderId="0" xfId="0" applyFill="1" applyAlignment="1">
      <alignment wrapText="1"/>
    </xf>
    <xf numFmtId="0" fontId="0" fillId="0" borderId="0" xfId="0" applyAlignment="1"/>
    <xf numFmtId="0" fontId="12" fillId="2" borderId="0" xfId="0" applyFont="1" applyFill="1" applyAlignment="1">
      <alignment wrapText="1"/>
    </xf>
    <xf numFmtId="0" fontId="12" fillId="0" borderId="0" xfId="0" applyFont="1"/>
    <xf numFmtId="0" fontId="13" fillId="2" borderId="0" xfId="0" applyFont="1" applyFill="1" applyAlignment="1"/>
    <xf numFmtId="0" fontId="12" fillId="2" borderId="0" xfId="0" applyFont="1" applyFill="1" applyAlignment="1">
      <alignment horizontal="right" wrapText="1"/>
    </xf>
    <xf numFmtId="44" fontId="12" fillId="6" borderId="0" xfId="1" applyFont="1" applyFill="1" applyAlignment="1">
      <alignment horizontal="right" wrapText="1"/>
    </xf>
    <xf numFmtId="1" fontId="12" fillId="6" borderId="0" xfId="0" applyNumberFormat="1" applyFont="1" applyFill="1" applyAlignment="1">
      <alignment horizontal="right" wrapText="1"/>
    </xf>
    <xf numFmtId="0" fontId="12" fillId="6" borderId="0" xfId="0" applyFont="1" applyFill="1" applyAlignment="1">
      <alignment horizontal="right" wrapText="1"/>
    </xf>
    <xf numFmtId="8" fontId="12" fillId="6" borderId="0" xfId="0" applyNumberFormat="1" applyFont="1" applyFill="1" applyAlignment="1">
      <alignment horizontal="right" wrapText="1"/>
    </xf>
    <xf numFmtId="0" fontId="14" fillId="2" borderId="0" xfId="0" applyFont="1" applyFill="1" applyAlignment="1">
      <alignment wrapText="1"/>
    </xf>
    <xf numFmtId="0" fontId="0" fillId="8" borderId="0" xfId="0" applyFill="1"/>
    <xf numFmtId="0" fontId="0" fillId="7" borderId="0" xfId="0" applyFill="1"/>
    <xf numFmtId="0" fontId="12" fillId="8" borderId="0" xfId="0" applyFont="1" applyFill="1" applyAlignment="1">
      <alignment horizontal="right"/>
    </xf>
    <xf numFmtId="0" fontId="12" fillId="8" borderId="0" xfId="0" applyFont="1" applyFill="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44" fontId="12" fillId="5" borderId="6" xfId="0" applyNumberFormat="1" applyFont="1" applyFill="1" applyBorder="1" applyAlignment="1">
      <alignment horizontal="center"/>
    </xf>
    <xf numFmtId="0" fontId="12" fillId="5" borderId="7" xfId="0" applyFont="1" applyFill="1" applyBorder="1" applyAlignment="1">
      <alignment horizontal="center"/>
    </xf>
    <xf numFmtId="0" fontId="5" fillId="2" borderId="5" xfId="0" applyFont="1" applyFill="1" applyBorder="1"/>
    <xf numFmtId="0" fontId="5" fillId="2" borderId="6" xfId="0" applyFont="1" applyFill="1" applyBorder="1"/>
    <xf numFmtId="164" fontId="5" fillId="2" borderId="6" xfId="0" applyNumberFormat="1" applyFont="1" applyFill="1" applyBorder="1"/>
    <xf numFmtId="165" fontId="5" fillId="2" borderId="7" xfId="0" applyNumberFormat="1" applyFont="1" applyFill="1" applyBorder="1"/>
    <xf numFmtId="0" fontId="1" fillId="2" borderId="8" xfId="0" applyFont="1" applyFill="1" applyBorder="1"/>
    <xf numFmtId="0" fontId="12" fillId="5" borderId="6" xfId="0" applyFont="1" applyFill="1" applyBorder="1"/>
    <xf numFmtId="164" fontId="12" fillId="5" borderId="6" xfId="0" applyNumberFormat="1" applyFont="1" applyFill="1" applyBorder="1"/>
    <xf numFmtId="165" fontId="12" fillId="5" borderId="7" xfId="0" applyNumberFormat="1" applyFont="1" applyFill="1" applyBorder="1"/>
    <xf numFmtId="0" fontId="12" fillId="5" borderId="1" xfId="0" applyFont="1" applyFill="1" applyBorder="1"/>
    <xf numFmtId="164" fontId="12" fillId="5" borderId="1" xfId="0" applyNumberFormat="1" applyFont="1" applyFill="1" applyBorder="1"/>
    <xf numFmtId="165" fontId="12" fillId="5" borderId="11" xfId="0" applyNumberFormat="1" applyFont="1" applyFill="1" applyBorder="1"/>
    <xf numFmtId="0" fontId="12" fillId="2" borderId="0" xfId="0" applyFont="1" applyFill="1" applyAlignment="1">
      <alignment horizontal="right"/>
    </xf>
    <xf numFmtId="0" fontId="15" fillId="8" borderId="0" xfId="0" applyFont="1" applyFill="1" applyAlignment="1"/>
    <xf numFmtId="0" fontId="12" fillId="5" borderId="1" xfId="0" applyFont="1" applyFill="1" applyBorder="1" applyAlignment="1">
      <alignment horizontal="left"/>
    </xf>
    <xf numFmtId="44" fontId="12" fillId="5" borderId="1" xfId="0" applyNumberFormat="1" applyFont="1" applyFill="1" applyBorder="1" applyAlignment="1">
      <alignment horizontal="left"/>
    </xf>
    <xf numFmtId="0" fontId="12" fillId="5" borderId="11" xfId="0" applyFont="1" applyFill="1" applyBorder="1" applyAlignment="1">
      <alignment horizontal="left"/>
    </xf>
    <xf numFmtId="166" fontId="12" fillId="5" borderId="0" xfId="0" applyNumberFormat="1" applyFont="1" applyFill="1" applyAlignment="1">
      <alignment wrapText="1"/>
    </xf>
    <xf numFmtId="0" fontId="14" fillId="2" borderId="13" xfId="0" applyFont="1" applyFill="1" applyBorder="1"/>
    <xf numFmtId="0" fontId="14" fillId="2" borderId="18" xfId="0" applyFont="1" applyFill="1" applyBorder="1"/>
    <xf numFmtId="0" fontId="0" fillId="8" borderId="0" xfId="0" applyFill="1" applyAlignment="1">
      <alignment wrapText="1"/>
    </xf>
    <xf numFmtId="0" fontId="13" fillId="2" borderId="0" xfId="0" applyFont="1" applyFill="1" applyAlignment="1">
      <alignment horizontal="left"/>
    </xf>
    <xf numFmtId="0" fontId="12" fillId="7" borderId="0" xfId="0" applyFont="1" applyFill="1" applyAlignment="1"/>
    <xf numFmtId="0" fontId="14" fillId="4" borderId="24" xfId="0" applyFont="1" applyFill="1" applyBorder="1" applyAlignment="1">
      <alignment horizontal="center"/>
    </xf>
    <xf numFmtId="0" fontId="14" fillId="4" borderId="28" xfId="0" applyFont="1" applyFill="1" applyBorder="1" applyAlignment="1">
      <alignment horizontal="center"/>
    </xf>
    <xf numFmtId="0" fontId="18" fillId="0" borderId="0" xfId="0" applyFont="1"/>
    <xf numFmtId="0" fontId="12" fillId="0" borderId="0" xfId="0" applyFont="1" applyAlignment="1">
      <alignment horizontal="right"/>
    </xf>
    <xf numFmtId="0" fontId="18" fillId="8" borderId="0" xfId="0" applyFont="1" applyFill="1"/>
    <xf numFmtId="0" fontId="0" fillId="8" borderId="0" xfId="0" applyFill="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9" fillId="2" borderId="6" xfId="0" applyFont="1" applyFill="1" applyBorder="1" applyAlignment="1">
      <alignment horizontal="center" wrapText="1"/>
    </xf>
    <xf numFmtId="0" fontId="8" fillId="2" borderId="7" xfId="0" applyFont="1" applyFill="1" applyBorder="1" applyAlignment="1">
      <alignment horizontal="center" wrapText="1"/>
    </xf>
    <xf numFmtId="0" fontId="6" fillId="0" borderId="14" xfId="0" applyFont="1" applyBorder="1" applyAlignment="1">
      <alignment horizontal="center"/>
    </xf>
    <xf numFmtId="0" fontId="12" fillId="5" borderId="1" xfId="0" applyFont="1" applyFill="1" applyBorder="1" applyAlignment="1">
      <alignment horizontal="center"/>
    </xf>
    <xf numFmtId="44" fontId="12" fillId="5" borderId="1" xfId="0" applyNumberFormat="1" applyFont="1" applyFill="1" applyBorder="1" applyAlignment="1">
      <alignment horizontal="center"/>
    </xf>
    <xf numFmtId="0" fontId="12" fillId="5" borderId="11" xfId="0" applyFont="1" applyFill="1" applyBorder="1" applyAlignment="1">
      <alignment horizontal="center"/>
    </xf>
    <xf numFmtId="0" fontId="6" fillId="0" borderId="13" xfId="0" applyFont="1" applyBorder="1" applyAlignment="1">
      <alignment horizontal="center"/>
    </xf>
    <xf numFmtId="0" fontId="12" fillId="5" borderId="28" xfId="0" applyFont="1" applyFill="1" applyBorder="1" applyAlignment="1">
      <alignment horizontal="center"/>
    </xf>
    <xf numFmtId="44" fontId="12" fillId="5" borderId="28" xfId="0" applyNumberFormat="1" applyFont="1" applyFill="1" applyBorder="1" applyAlignment="1">
      <alignment horizontal="center"/>
    </xf>
    <xf numFmtId="0" fontId="0" fillId="5" borderId="28" xfId="0" applyFill="1" applyBorder="1" applyAlignment="1">
      <alignment horizontal="center"/>
    </xf>
    <xf numFmtId="44" fontId="0" fillId="5" borderId="28" xfId="0" applyNumberFormat="1" applyFill="1" applyBorder="1" applyAlignment="1">
      <alignment horizontal="center"/>
    </xf>
    <xf numFmtId="0" fontId="12" fillId="5" borderId="10" xfId="0" applyFont="1" applyFill="1" applyBorder="1" applyAlignment="1">
      <alignment horizontal="left"/>
    </xf>
    <xf numFmtId="44" fontId="0" fillId="0" borderId="28" xfId="0" applyNumberFormat="1" applyFill="1" applyBorder="1" applyAlignment="1">
      <alignment horizontal="center"/>
    </xf>
    <xf numFmtId="0" fontId="0" fillId="0" borderId="28" xfId="0" applyFill="1" applyBorder="1" applyAlignment="1">
      <alignment horizontal="center"/>
    </xf>
    <xf numFmtId="164" fontId="0" fillId="0" borderId="21" xfId="0" applyNumberFormat="1" applyFill="1" applyBorder="1"/>
    <xf numFmtId="0" fontId="0" fillId="7" borderId="0" xfId="0" applyFill="1" applyBorder="1"/>
    <xf numFmtId="0" fontId="1" fillId="2" borderId="2" xfId="0" applyFont="1" applyFill="1" applyBorder="1"/>
    <xf numFmtId="0" fontId="0" fillId="7" borderId="18" xfId="0" applyFill="1" applyBorder="1"/>
    <xf numFmtId="0" fontId="0" fillId="7" borderId="21" xfId="0" applyFill="1" applyBorder="1"/>
    <xf numFmtId="0" fontId="16" fillId="2" borderId="8" xfId="0" applyFont="1" applyFill="1" applyBorder="1" applyAlignment="1">
      <alignment horizontal="left" indent="1"/>
    </xf>
    <xf numFmtId="165" fontId="0" fillId="2" borderId="0" xfId="0" applyNumberFormat="1" applyFill="1" applyBorder="1"/>
    <xf numFmtId="0" fontId="0" fillId="2" borderId="8" xfId="0" applyFill="1" applyBorder="1"/>
    <xf numFmtId="0" fontId="0" fillId="7" borderId="13" xfId="0" applyFill="1" applyBorder="1"/>
    <xf numFmtId="44" fontId="4" fillId="7" borderId="16" xfId="0" applyNumberFormat="1" applyFont="1" applyFill="1" applyBorder="1" applyAlignment="1">
      <alignment horizontal="right" wrapText="1"/>
    </xf>
    <xf numFmtId="0" fontId="12" fillId="0" borderId="28" xfId="0" applyFont="1" applyFill="1" applyBorder="1" applyAlignment="1">
      <alignment horizontal="center"/>
    </xf>
    <xf numFmtId="44" fontId="12" fillId="0" borderId="28" xfId="0" applyNumberFormat="1" applyFont="1" applyFill="1" applyBorder="1" applyAlignment="1">
      <alignment horizontal="center"/>
    </xf>
    <xf numFmtId="0" fontId="0" fillId="2" borderId="27" xfId="0" applyFill="1" applyBorder="1" applyAlignment="1">
      <alignment horizontal="left"/>
    </xf>
    <xf numFmtId="0" fontId="12" fillId="5" borderId="30" xfId="0" applyFont="1" applyFill="1" applyBorder="1" applyAlignment="1">
      <alignment horizontal="center"/>
    </xf>
    <xf numFmtId="0" fontId="12" fillId="0" borderId="30" xfId="0" applyFont="1" applyFill="1" applyBorder="1" applyAlignment="1">
      <alignment horizontal="center"/>
    </xf>
    <xf numFmtId="0" fontId="0" fillId="5" borderId="30" xfId="0" applyFill="1" applyBorder="1" applyAlignment="1">
      <alignment horizontal="center"/>
    </xf>
    <xf numFmtId="0" fontId="0" fillId="2" borderId="28" xfId="0" applyFill="1" applyBorder="1" applyAlignment="1">
      <alignment horizontal="center" wrapText="1"/>
    </xf>
    <xf numFmtId="0" fontId="12" fillId="5" borderId="8" xfId="0" applyFont="1" applyFill="1" applyBorder="1" applyAlignment="1">
      <alignment horizontal="center"/>
    </xf>
    <xf numFmtId="0" fontId="12" fillId="5" borderId="0" xfId="0" applyFont="1" applyFill="1" applyBorder="1" applyAlignment="1">
      <alignment horizontal="center"/>
    </xf>
    <xf numFmtId="44" fontId="12" fillId="5" borderId="0" xfId="0" applyNumberFormat="1" applyFont="1" applyFill="1" applyBorder="1" applyAlignment="1">
      <alignment horizontal="center"/>
    </xf>
    <xf numFmtId="0" fontId="12" fillId="5" borderId="9" xfId="0" applyFont="1" applyFill="1" applyBorder="1" applyAlignment="1">
      <alignment horizontal="center"/>
    </xf>
    <xf numFmtId="0" fontId="0" fillId="2" borderId="27" xfId="0" applyFill="1" applyBorder="1" applyAlignment="1">
      <alignment horizontal="center" wrapText="1"/>
    </xf>
    <xf numFmtId="0" fontId="0" fillId="2" borderId="31" xfId="0" applyFill="1" applyBorder="1" applyAlignment="1">
      <alignment horizontal="center" vertical="center" wrapText="1"/>
    </xf>
    <xf numFmtId="0" fontId="1" fillId="8" borderId="0" xfId="0" applyFont="1" applyFill="1" applyAlignment="1">
      <alignment horizontal="left"/>
    </xf>
    <xf numFmtId="0" fontId="0" fillId="7" borderId="0" xfId="0" applyFont="1" applyFill="1" applyAlignment="1">
      <alignment horizontal="center"/>
    </xf>
    <xf numFmtId="0" fontId="1" fillId="2" borderId="0" xfId="0" applyFont="1" applyFill="1"/>
    <xf numFmtId="0" fontId="1" fillId="2" borderId="15" xfId="0" applyFont="1" applyFill="1" applyBorder="1"/>
    <xf numFmtId="164" fontId="1" fillId="2" borderId="15" xfId="0" applyNumberFormat="1" applyFont="1" applyFill="1" applyBorder="1"/>
    <xf numFmtId="165" fontId="1" fillId="2" borderId="15" xfId="0" applyNumberFormat="1" applyFont="1" applyFill="1" applyBorder="1"/>
    <xf numFmtId="0" fontId="0" fillId="2" borderId="18" xfId="0" applyFont="1" applyFill="1" applyBorder="1"/>
    <xf numFmtId="0" fontId="0" fillId="2" borderId="21" xfId="0" applyFont="1" applyFill="1" applyBorder="1" applyAlignment="1">
      <alignment wrapText="1"/>
    </xf>
    <xf numFmtId="0" fontId="0" fillId="2" borderId="21" xfId="0" applyFont="1" applyFill="1" applyBorder="1"/>
    <xf numFmtId="0" fontId="1" fillId="5" borderId="10" xfId="0" applyFont="1" applyFill="1" applyBorder="1"/>
    <xf numFmtId="0" fontId="1" fillId="5" borderId="5" xfId="0" applyFont="1" applyFill="1" applyBorder="1" applyAlignment="1">
      <alignment horizontal="left" indent="1"/>
    </xf>
    <xf numFmtId="0" fontId="0" fillId="2" borderId="20" xfId="0" applyFont="1" applyFill="1" applyBorder="1" applyAlignment="1">
      <alignment horizontal="left" indent="2"/>
    </xf>
    <xf numFmtId="0" fontId="0" fillId="2" borderId="17" xfId="0" applyFont="1" applyFill="1" applyBorder="1" applyAlignment="1">
      <alignment horizontal="left" indent="2"/>
    </xf>
    <xf numFmtId="0" fontId="0" fillId="2" borderId="12" xfId="0" applyFont="1" applyFill="1" applyBorder="1" applyAlignment="1">
      <alignment horizontal="left" indent="1"/>
    </xf>
    <xf numFmtId="0" fontId="1" fillId="8" borderId="0" xfId="0" applyFont="1" applyFill="1" applyAlignment="1"/>
    <xf numFmtId="0" fontId="0" fillId="2" borderId="31" xfId="0" applyFont="1" applyFill="1" applyBorder="1" applyAlignment="1">
      <alignment horizontal="center" wrapText="1"/>
    </xf>
    <xf numFmtId="0" fontId="12" fillId="5" borderId="10" xfId="0" applyFont="1" applyFill="1" applyBorder="1" applyAlignment="1">
      <alignment horizontal="center" wrapText="1"/>
    </xf>
    <xf numFmtId="0" fontId="0" fillId="2" borderId="23" xfId="0" applyFont="1" applyFill="1" applyBorder="1" applyAlignment="1">
      <alignment horizontal="center"/>
    </xf>
    <xf numFmtId="0" fontId="1" fillId="2" borderId="27" xfId="0" applyFont="1" applyFill="1" applyBorder="1" applyAlignment="1">
      <alignment horizontal="left"/>
    </xf>
    <xf numFmtId="0" fontId="1" fillId="5" borderId="27" xfId="0" applyFont="1" applyFill="1" applyBorder="1" applyAlignment="1">
      <alignment horizontal="left"/>
    </xf>
    <xf numFmtId="0" fontId="1" fillId="0" borderId="27" xfId="0" applyFont="1" applyFill="1" applyBorder="1" applyAlignment="1">
      <alignment horizontal="left"/>
    </xf>
    <xf numFmtId="0" fontId="0" fillId="2" borderId="28" xfId="0" applyFont="1" applyFill="1" applyBorder="1" applyAlignment="1">
      <alignment horizontal="center"/>
    </xf>
    <xf numFmtId="0" fontId="0" fillId="2" borderId="27" xfId="0" applyFont="1" applyFill="1" applyBorder="1" applyAlignment="1">
      <alignment horizontal="left"/>
    </xf>
    <xf numFmtId="0" fontId="1" fillId="8" borderId="28" xfId="0" applyFont="1" applyFill="1" applyBorder="1" applyAlignment="1">
      <alignment wrapText="1"/>
    </xf>
    <xf numFmtId="0" fontId="12" fillId="2" borderId="0" xfId="0" applyFont="1" applyFill="1" applyAlignment="1">
      <alignment horizontal="right" vertical="top"/>
    </xf>
    <xf numFmtId="0" fontId="1" fillId="6" borderId="0" xfId="0" applyFont="1" applyFill="1" applyAlignment="1">
      <alignment horizontal="left" wrapText="1"/>
    </xf>
    <xf numFmtId="44" fontId="0" fillId="2" borderId="16" xfId="1" applyFont="1" applyFill="1" applyBorder="1" applyAlignment="1">
      <alignment horizontal="right" wrapText="1"/>
    </xf>
    <xf numFmtId="1" fontId="0" fillId="2" borderId="16" xfId="0" applyNumberFormat="1" applyFont="1" applyFill="1" applyBorder="1" applyAlignment="1">
      <alignment horizontal="right" wrapText="1"/>
    </xf>
    <xf numFmtId="0" fontId="0" fillId="2" borderId="16" xfId="0" applyFont="1" applyFill="1" applyBorder="1" applyAlignment="1">
      <alignment horizontal="right" wrapText="1"/>
    </xf>
    <xf numFmtId="0" fontId="0" fillId="2" borderId="35" xfId="0" applyFont="1" applyFill="1" applyBorder="1" applyAlignment="1">
      <alignment horizontal="left" wrapText="1"/>
    </xf>
    <xf numFmtId="0" fontId="0" fillId="2" borderId="21" xfId="0" applyFont="1" applyFill="1" applyBorder="1" applyAlignment="1">
      <alignment horizontal="left" wrapText="1"/>
    </xf>
    <xf numFmtId="0" fontId="0" fillId="2" borderId="16" xfId="0" applyFont="1" applyFill="1" applyBorder="1" applyAlignment="1">
      <alignment horizontal="left" wrapText="1"/>
    </xf>
    <xf numFmtId="0" fontId="1" fillId="2" borderId="0" xfId="0" applyFont="1" applyFill="1" applyAlignment="1">
      <alignment wrapText="1"/>
    </xf>
    <xf numFmtId="0" fontId="0" fillId="2" borderId="31" xfId="0" applyFill="1" applyBorder="1" applyAlignment="1">
      <alignment horizontal="center" wrapText="1"/>
    </xf>
    <xf numFmtId="0" fontId="0" fillId="2" borderId="0" xfId="0" applyFont="1" applyFill="1" applyAlignment="1">
      <alignment horizontal="left" wrapText="1"/>
    </xf>
    <xf numFmtId="0" fontId="14" fillId="2" borderId="0" xfId="0" applyFont="1" applyFill="1" applyAlignment="1">
      <alignment horizontal="left" wrapText="1"/>
    </xf>
    <xf numFmtId="0" fontId="1" fillId="2" borderId="5" xfId="0" applyFont="1" applyFill="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7" xfId="0" applyFont="1" applyBorder="1" applyAlignment="1">
      <alignment horizontal="center" wrapText="1"/>
    </xf>
    <xf numFmtId="0" fontId="1" fillId="2" borderId="5" xfId="0" applyFont="1" applyFill="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 fillId="5" borderId="0" xfId="0" applyFont="1" applyFill="1" applyAlignment="1">
      <alignment wrapText="1"/>
    </xf>
    <xf numFmtId="0" fontId="12" fillId="5" borderId="0" xfId="0" applyFont="1" applyFill="1" applyAlignment="1">
      <alignment wrapText="1"/>
    </xf>
    <xf numFmtId="0" fontId="1" fillId="2" borderId="8" xfId="0" applyFont="1" applyFill="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0" fillId="2" borderId="0" xfId="0" applyFill="1" applyAlignment="1">
      <alignment wrapText="1"/>
    </xf>
    <xf numFmtId="0" fontId="0" fillId="0" borderId="0" xfId="0" applyAlignment="1">
      <alignment wrapText="1"/>
    </xf>
    <xf numFmtId="0" fontId="1" fillId="2" borderId="12" xfId="0" applyFont="1" applyFill="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 fillId="2" borderId="0" xfId="0" applyFont="1" applyFill="1" applyAlignment="1">
      <alignment horizontal="left" wrapText="1"/>
    </xf>
    <xf numFmtId="0" fontId="17" fillId="2" borderId="0" xfId="0" applyFont="1" applyFill="1" applyAlignment="1">
      <alignment horizontal="center" wrapText="1"/>
    </xf>
    <xf numFmtId="0" fontId="19" fillId="2" borderId="0" xfId="0" applyFont="1" applyFill="1" applyAlignment="1">
      <alignment horizontal="center" wrapText="1"/>
    </xf>
    <xf numFmtId="0" fontId="11" fillId="3" borderId="0" xfId="0" applyFont="1" applyFill="1" applyAlignment="1">
      <alignment horizontal="center"/>
    </xf>
    <xf numFmtId="0" fontId="0" fillId="2" borderId="20" xfId="0" applyFill="1" applyBorder="1" applyAlignment="1">
      <alignment horizontal="left" wrapText="1" indent="2"/>
    </xf>
    <xf numFmtId="0" fontId="0" fillId="2" borderId="8" xfId="0" applyFont="1" applyFill="1" applyBorder="1" applyAlignment="1">
      <alignment horizontal="left" wrapText="1" indent="1"/>
    </xf>
    <xf numFmtId="0" fontId="0" fillId="2" borderId="12" xfId="0" applyFill="1" applyBorder="1" applyAlignment="1">
      <alignment horizontal="left" wrapText="1" indent="1"/>
    </xf>
    <xf numFmtId="0" fontId="0" fillId="2" borderId="8" xfId="0" applyFill="1" applyBorder="1" applyAlignment="1">
      <alignment horizontal="left" wrapText="1" indent="2"/>
    </xf>
    <xf numFmtId="0" fontId="0" fillId="2" borderId="20" xfId="0" applyFill="1" applyBorder="1" applyAlignment="1">
      <alignment horizontal="left" wrapText="1" indent="1"/>
    </xf>
    <xf numFmtId="0" fontId="0" fillId="2" borderId="12" xfId="0" applyFont="1" applyFill="1" applyBorder="1" applyAlignment="1">
      <alignment horizontal="left" wrapText="1" indent="2"/>
    </xf>
    <xf numFmtId="0" fontId="11" fillId="2" borderId="0" xfId="0" applyFont="1" applyFill="1" applyAlignment="1"/>
    <xf numFmtId="0" fontId="0" fillId="0" borderId="27" xfId="0" applyFill="1" applyBorder="1" applyAlignment="1">
      <alignment horizontal="center"/>
    </xf>
    <xf numFmtId="0" fontId="0" fillId="2" borderId="24" xfId="0" applyFill="1" applyBorder="1" applyAlignment="1">
      <alignment horizontal="center" wrapText="1"/>
    </xf>
  </cellXfs>
  <cellStyles count="24">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273050</xdr:colOff>
      <xdr:row>1</xdr:row>
      <xdr:rowOff>34925</xdr:rowOff>
    </xdr:from>
    <xdr:to>
      <xdr:col>4</xdr:col>
      <xdr:colOff>762000</xdr:colOff>
      <xdr:row>4</xdr:row>
      <xdr:rowOff>104775</xdr:rowOff>
    </xdr:to>
    <xdr:pic>
      <xdr:nvPicPr>
        <xdr:cNvPr id="2" name="Picture 1" descr="logo3_ohorizons.png"/>
        <xdr:cNvPicPr>
          <a:picLocks noChangeAspect="1"/>
        </xdr:cNvPicPr>
      </xdr:nvPicPr>
      <xdr:blipFill>
        <a:blip xmlns:r="http://schemas.openxmlformats.org/officeDocument/2006/relationships" r:embed="rId1"/>
        <a:stretch>
          <a:fillRect/>
        </a:stretch>
      </xdr:blipFill>
      <xdr:spPr>
        <a:xfrm>
          <a:off x="6267450" y="263525"/>
          <a:ext cx="3251200" cy="73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topLeftCell="A49" workbookViewId="0">
      <selection activeCell="H15" sqref="H15"/>
    </sheetView>
  </sheetViews>
  <sheetFormatPr defaultColWidth="11" defaultRowHeight="12.75" x14ac:dyDescent="0.2"/>
  <cols>
    <col min="2" max="2" width="57.875" customWidth="1"/>
    <col min="3" max="3" width="15.125" bestFit="1" customWidth="1"/>
    <col min="4" max="4" width="16.125" bestFit="1" customWidth="1"/>
    <col min="5" max="5" width="13.25" style="25" bestFit="1" customWidth="1"/>
    <col min="6" max="6" width="12.375" style="27" bestFit="1" customWidth="1"/>
  </cols>
  <sheetData>
    <row r="1" spans="1:12" ht="18.75" customHeight="1" x14ac:dyDescent="0.2">
      <c r="A1" s="2"/>
      <c r="B1" s="2"/>
      <c r="C1" s="2"/>
      <c r="D1" s="2"/>
      <c r="E1" s="22"/>
      <c r="F1" s="26"/>
      <c r="G1" s="2"/>
      <c r="H1" s="2"/>
      <c r="I1" s="2"/>
      <c r="J1" s="2"/>
      <c r="K1" s="2"/>
      <c r="L1" s="2"/>
    </row>
    <row r="2" spans="1:12" ht="18" customHeight="1" x14ac:dyDescent="0.2">
      <c r="A2" s="2"/>
      <c r="B2" s="225" t="s">
        <v>22</v>
      </c>
      <c r="C2" s="2"/>
      <c r="D2" s="2"/>
      <c r="E2" s="22"/>
      <c r="F2" s="26"/>
      <c r="G2" s="2"/>
      <c r="H2" s="2"/>
      <c r="I2" s="2"/>
      <c r="J2" s="2"/>
      <c r="K2" s="2"/>
      <c r="L2" s="2"/>
    </row>
    <row r="3" spans="1:12" ht="15" customHeight="1" x14ac:dyDescent="0.2">
      <c r="A3" s="2"/>
      <c r="B3" s="226"/>
      <c r="C3" s="2"/>
      <c r="D3" s="2"/>
      <c r="E3" s="22"/>
      <c r="F3" s="26"/>
      <c r="G3" s="2"/>
      <c r="H3" s="2"/>
      <c r="I3" s="2"/>
      <c r="J3" s="2"/>
      <c r="K3" s="2"/>
      <c r="L3" s="2"/>
    </row>
    <row r="4" spans="1:12" ht="19.5" customHeight="1" x14ac:dyDescent="0.2">
      <c r="A4" s="2"/>
      <c r="B4" s="226"/>
      <c r="C4" s="2"/>
      <c r="D4" s="2"/>
      <c r="E4" s="22"/>
      <c r="F4" s="26"/>
      <c r="G4" s="2"/>
      <c r="H4" s="2"/>
      <c r="I4" s="2"/>
      <c r="J4" s="2"/>
      <c r="K4" s="2"/>
      <c r="L4" s="2"/>
    </row>
    <row r="5" spans="1:12" x14ac:dyDescent="0.2">
      <c r="A5" s="2"/>
      <c r="B5" s="226"/>
      <c r="C5" s="2"/>
      <c r="D5" s="2"/>
      <c r="E5" s="22"/>
      <c r="F5" s="26"/>
      <c r="G5" s="2"/>
      <c r="H5" s="2"/>
      <c r="I5" s="2"/>
      <c r="J5" s="2"/>
      <c r="K5" s="2"/>
      <c r="L5" s="2"/>
    </row>
    <row r="6" spans="1:12" x14ac:dyDescent="0.2">
      <c r="A6" s="2"/>
      <c r="B6" s="106"/>
      <c r="C6" s="2"/>
      <c r="D6" s="2"/>
      <c r="E6" s="22"/>
      <c r="F6" s="26"/>
      <c r="G6" s="2"/>
      <c r="H6" s="2"/>
      <c r="I6" s="2"/>
      <c r="J6" s="2"/>
      <c r="K6" s="2"/>
      <c r="L6" s="2"/>
    </row>
    <row r="7" spans="1:12" ht="14.25" x14ac:dyDescent="0.2">
      <c r="A7" s="2"/>
      <c r="B7" s="136" t="s">
        <v>20</v>
      </c>
      <c r="C7" s="2"/>
      <c r="D7" s="2"/>
      <c r="E7" s="22"/>
      <c r="F7" s="26"/>
      <c r="G7" s="2"/>
      <c r="H7" s="2"/>
      <c r="I7" s="2"/>
      <c r="J7" s="2"/>
      <c r="K7" s="2"/>
      <c r="L7" s="2"/>
    </row>
    <row r="8" spans="1:12" x14ac:dyDescent="0.2">
      <c r="A8" s="135" t="s">
        <v>10</v>
      </c>
      <c r="B8" s="193" t="s">
        <v>25</v>
      </c>
      <c r="C8" s="2"/>
      <c r="F8" s="192" t="s">
        <v>21</v>
      </c>
      <c r="G8" s="2"/>
      <c r="H8" s="2"/>
      <c r="I8" s="2"/>
      <c r="J8" s="2"/>
      <c r="K8" s="2"/>
      <c r="L8" s="2"/>
    </row>
    <row r="9" spans="1:12" x14ac:dyDescent="0.2">
      <c r="A9" s="135" t="s">
        <v>11</v>
      </c>
      <c r="B9" s="193" t="s">
        <v>23</v>
      </c>
      <c r="C9" s="2"/>
      <c r="D9" s="2"/>
      <c r="E9" s="22"/>
      <c r="F9" s="26"/>
      <c r="G9" s="2"/>
      <c r="H9" s="2"/>
      <c r="I9" s="2"/>
      <c r="J9" s="2"/>
      <c r="K9" s="2"/>
      <c r="L9" s="2"/>
    </row>
    <row r="10" spans="1:12" x14ac:dyDescent="0.2">
      <c r="A10" s="135" t="s">
        <v>12</v>
      </c>
      <c r="B10" s="193" t="s">
        <v>24</v>
      </c>
      <c r="C10" s="2"/>
      <c r="D10" s="2"/>
      <c r="E10" s="22"/>
      <c r="F10" s="26"/>
      <c r="G10" s="2"/>
      <c r="H10" s="2"/>
      <c r="I10" s="2"/>
      <c r="J10" s="2"/>
      <c r="K10" s="2"/>
      <c r="L10" s="2"/>
    </row>
    <row r="11" spans="1:12" x14ac:dyDescent="0.2">
      <c r="A11" s="135" t="s">
        <v>13</v>
      </c>
      <c r="B11" s="193" t="s">
        <v>26</v>
      </c>
      <c r="C11" s="2"/>
      <c r="D11" s="2"/>
      <c r="E11" s="22"/>
      <c r="F11" s="26"/>
      <c r="G11" s="2"/>
      <c r="H11" s="2"/>
      <c r="I11" s="2"/>
      <c r="J11" s="2"/>
      <c r="K11" s="2"/>
      <c r="L11" s="2"/>
    </row>
    <row r="12" spans="1:12" x14ac:dyDescent="0.2">
      <c r="A12" s="135" t="s">
        <v>17</v>
      </c>
      <c r="B12" s="193" t="s">
        <v>27</v>
      </c>
      <c r="C12" s="2"/>
      <c r="D12" s="2"/>
      <c r="E12" s="22"/>
      <c r="F12" s="26"/>
      <c r="G12" s="2"/>
      <c r="H12" s="2"/>
      <c r="I12" s="2"/>
      <c r="J12" s="2"/>
      <c r="K12" s="2"/>
      <c r="L12" s="2"/>
    </row>
    <row r="13" spans="1:12" x14ac:dyDescent="0.2">
      <c r="A13" s="2"/>
      <c r="B13" s="2"/>
      <c r="C13" s="2"/>
      <c r="D13" s="2"/>
      <c r="E13" s="22"/>
      <c r="F13" s="26"/>
      <c r="G13" s="2"/>
      <c r="H13" s="2"/>
      <c r="I13" s="2"/>
      <c r="J13" s="2"/>
      <c r="K13" s="2"/>
      <c r="L13" s="2"/>
    </row>
    <row r="14" spans="1:12" x14ac:dyDescent="0.2">
      <c r="A14" s="2"/>
      <c r="B14" s="254" t="s">
        <v>236</v>
      </c>
      <c r="C14" s="41">
        <v>50</v>
      </c>
      <c r="D14" s="2"/>
      <c r="E14" s="22"/>
      <c r="F14" s="26"/>
      <c r="G14" s="2"/>
      <c r="H14" s="2"/>
      <c r="I14" s="2"/>
      <c r="J14" s="2"/>
      <c r="K14" s="2"/>
      <c r="L14" s="2"/>
    </row>
    <row r="15" spans="1:12" x14ac:dyDescent="0.2">
      <c r="A15" s="2"/>
      <c r="B15" s="2"/>
      <c r="C15" s="2"/>
      <c r="D15" s="2"/>
      <c r="E15" s="22"/>
      <c r="F15" s="26"/>
      <c r="G15" s="2"/>
      <c r="H15" s="2"/>
      <c r="I15" s="2"/>
      <c r="J15" s="2"/>
      <c r="K15" s="2"/>
      <c r="L15" s="2"/>
    </row>
    <row r="16" spans="1:12" ht="13.5" thickBot="1" x14ac:dyDescent="0.25">
      <c r="A16" s="2"/>
      <c r="B16" s="2"/>
      <c r="C16" s="2"/>
      <c r="D16" s="2"/>
      <c r="E16" s="22"/>
      <c r="F16" s="26"/>
      <c r="G16" s="2"/>
      <c r="H16" s="2"/>
      <c r="I16" s="2"/>
      <c r="J16" s="2"/>
      <c r="K16" s="2"/>
      <c r="L16" s="2"/>
    </row>
    <row r="17" spans="1:12" ht="13.5" thickBot="1" x14ac:dyDescent="0.25">
      <c r="A17" s="2"/>
      <c r="B17" s="170" t="s">
        <v>28</v>
      </c>
      <c r="C17" s="194" t="s">
        <v>30</v>
      </c>
      <c r="D17" s="194" t="s">
        <v>31</v>
      </c>
      <c r="E17" s="195" t="s">
        <v>34</v>
      </c>
      <c r="F17" s="196" t="s">
        <v>33</v>
      </c>
      <c r="G17" s="2"/>
      <c r="H17" s="2"/>
      <c r="I17" s="2"/>
      <c r="J17" s="2"/>
      <c r="K17" s="2"/>
      <c r="L17" s="2"/>
    </row>
    <row r="18" spans="1:12" x14ac:dyDescent="0.2">
      <c r="A18" s="2"/>
      <c r="B18" s="124"/>
      <c r="C18" s="125"/>
      <c r="D18" s="125"/>
      <c r="E18" s="126"/>
      <c r="F18" s="127"/>
      <c r="G18" s="2"/>
      <c r="H18" s="2"/>
      <c r="I18" s="2"/>
      <c r="J18" s="2"/>
      <c r="K18" s="2"/>
      <c r="L18" s="2"/>
    </row>
    <row r="19" spans="1:12" x14ac:dyDescent="0.2">
      <c r="A19" s="2"/>
      <c r="B19" s="128" t="s">
        <v>45</v>
      </c>
      <c r="C19" s="3"/>
      <c r="D19" s="3"/>
      <c r="E19" s="23"/>
      <c r="F19" s="61"/>
      <c r="G19" s="2"/>
      <c r="H19" s="2"/>
      <c r="I19" s="2"/>
      <c r="J19" s="2"/>
      <c r="K19" s="2"/>
      <c r="L19" s="2"/>
    </row>
    <row r="20" spans="1:12" x14ac:dyDescent="0.2">
      <c r="A20" s="2"/>
      <c r="B20" s="173" t="s">
        <v>29</v>
      </c>
      <c r="C20" s="3"/>
      <c r="D20" s="3"/>
      <c r="E20" s="23"/>
      <c r="F20" s="61"/>
      <c r="G20" s="2"/>
      <c r="H20" s="2"/>
      <c r="I20" s="2"/>
      <c r="J20" s="2"/>
      <c r="K20" s="2"/>
      <c r="L20" s="2"/>
    </row>
    <row r="21" spans="1:12" x14ac:dyDescent="0.2">
      <c r="A21" s="2"/>
      <c r="B21" s="50" t="s">
        <v>46</v>
      </c>
      <c r="C21" s="171">
        <f>C14/50</f>
        <v>1</v>
      </c>
      <c r="D21" s="46" t="s">
        <v>35</v>
      </c>
      <c r="E21" s="47">
        <f>'Dépenses récurrentes'!E21</f>
        <v>40</v>
      </c>
      <c r="F21" s="62">
        <f t="shared" ref="F21:F57" si="0">C21*E21</f>
        <v>40</v>
      </c>
      <c r="G21" s="2"/>
      <c r="H21" s="2"/>
      <c r="I21" s="2"/>
      <c r="J21" s="2"/>
      <c r="K21" s="2"/>
      <c r="L21" s="2"/>
    </row>
    <row r="22" spans="1:12" x14ac:dyDescent="0.2">
      <c r="A22" s="2"/>
      <c r="B22" s="51" t="s">
        <v>47</v>
      </c>
      <c r="C22" s="52">
        <v>1</v>
      </c>
      <c r="D22" s="46" t="s">
        <v>35</v>
      </c>
      <c r="E22" s="53">
        <f>'Dépenses uniques'!E31</f>
        <v>3</v>
      </c>
      <c r="F22" s="64">
        <f t="shared" si="0"/>
        <v>3</v>
      </c>
      <c r="G22" s="2"/>
      <c r="H22" s="2"/>
      <c r="I22" s="2"/>
      <c r="J22" s="2"/>
      <c r="K22" s="2"/>
      <c r="L22" s="2"/>
    </row>
    <row r="23" spans="1:12" x14ac:dyDescent="0.2">
      <c r="A23" s="2"/>
      <c r="B23" s="202" t="s">
        <v>53</v>
      </c>
      <c r="C23" s="172">
        <f>((C14/50)*10)</f>
        <v>10</v>
      </c>
      <c r="D23" s="52" t="s">
        <v>36</v>
      </c>
      <c r="E23" s="54"/>
      <c r="F23" s="64">
        <f t="shared" si="0"/>
        <v>0</v>
      </c>
      <c r="G23" s="2"/>
      <c r="H23" s="2"/>
      <c r="I23" s="2"/>
      <c r="J23" s="2"/>
      <c r="K23" s="2"/>
      <c r="L23" s="2"/>
    </row>
    <row r="24" spans="1:12" x14ac:dyDescent="0.2">
      <c r="A24" s="2"/>
      <c r="B24" s="55" t="s">
        <v>6</v>
      </c>
      <c r="C24" s="56">
        <v>50</v>
      </c>
      <c r="D24" s="141" t="s">
        <v>14</v>
      </c>
      <c r="E24" s="49"/>
      <c r="F24" s="63">
        <f t="shared" si="0"/>
        <v>0</v>
      </c>
      <c r="G24" s="2"/>
      <c r="H24" s="2"/>
      <c r="I24" s="2"/>
      <c r="J24" s="2"/>
      <c r="K24" s="2"/>
      <c r="L24" s="2"/>
    </row>
    <row r="25" spans="1:12" x14ac:dyDescent="0.2">
      <c r="A25" s="3"/>
      <c r="B25" s="173" t="s">
        <v>48</v>
      </c>
      <c r="C25" s="3"/>
      <c r="D25" s="3"/>
      <c r="E25" s="23"/>
      <c r="F25" s="174"/>
      <c r="G25" s="175"/>
      <c r="H25" s="2"/>
      <c r="I25" s="2"/>
      <c r="J25" s="2"/>
      <c r="K25" s="2"/>
      <c r="L25" s="2"/>
    </row>
    <row r="26" spans="1:12" x14ac:dyDescent="0.2">
      <c r="A26" s="2"/>
      <c r="B26" s="203" t="s">
        <v>49</v>
      </c>
      <c r="C26" s="46">
        <f>C14</f>
        <v>50</v>
      </c>
      <c r="D26" s="46" t="s">
        <v>37</v>
      </c>
      <c r="E26" s="47">
        <f>'Dépenses récurrentes'!E39</f>
        <v>0</v>
      </c>
      <c r="F26" s="62">
        <f>C26*E26</f>
        <v>0</v>
      </c>
      <c r="G26" s="2"/>
      <c r="H26" s="2"/>
      <c r="I26" s="2"/>
      <c r="J26" s="2"/>
      <c r="K26" s="2"/>
      <c r="L26" s="2"/>
    </row>
    <row r="27" spans="1:12" x14ac:dyDescent="0.2">
      <c r="A27" s="2"/>
      <c r="B27" s="203" t="s">
        <v>51</v>
      </c>
      <c r="C27" s="46">
        <v>1</v>
      </c>
      <c r="D27" s="197" t="s">
        <v>37</v>
      </c>
      <c r="E27" s="47">
        <f>'Dépenses uniques'!E54</f>
        <v>0</v>
      </c>
      <c r="F27" s="62">
        <f>C27*E27</f>
        <v>0</v>
      </c>
      <c r="G27" s="2"/>
      <c r="H27" s="2"/>
      <c r="I27" s="2"/>
      <c r="J27" s="2"/>
      <c r="K27" s="2"/>
      <c r="L27" s="2"/>
    </row>
    <row r="28" spans="1:12" x14ac:dyDescent="0.2">
      <c r="A28" s="2"/>
      <c r="B28" s="202" t="s">
        <v>50</v>
      </c>
      <c r="C28" s="57">
        <v>1</v>
      </c>
      <c r="D28" s="198" t="s">
        <v>38</v>
      </c>
      <c r="E28" s="168">
        <f>Installation!E13</f>
        <v>0</v>
      </c>
      <c r="F28" s="64">
        <f>C28*E28</f>
        <v>0</v>
      </c>
      <c r="G28" s="2"/>
      <c r="H28" s="2"/>
      <c r="I28" s="2"/>
      <c r="J28" s="2"/>
      <c r="K28" s="2"/>
      <c r="L28" s="2"/>
    </row>
    <row r="29" spans="1:12" x14ac:dyDescent="0.2">
      <c r="A29" s="2"/>
      <c r="B29" s="202" t="s">
        <v>52</v>
      </c>
      <c r="C29" s="57">
        <f>C14</f>
        <v>50</v>
      </c>
      <c r="D29" s="199" t="s">
        <v>39</v>
      </c>
      <c r="E29" s="168">
        <f>Installation!E23</f>
        <v>0</v>
      </c>
      <c r="F29" s="64">
        <f>C29*E29</f>
        <v>0</v>
      </c>
      <c r="G29" s="2"/>
      <c r="H29" s="2"/>
      <c r="I29" s="2"/>
      <c r="J29" s="2"/>
      <c r="K29" s="2"/>
      <c r="L29" s="2"/>
    </row>
    <row r="30" spans="1:12" x14ac:dyDescent="0.2">
      <c r="A30" s="2"/>
      <c r="B30" s="51" t="s">
        <v>54</v>
      </c>
      <c r="C30" s="172">
        <f>C14/2</f>
        <v>25</v>
      </c>
      <c r="D30" s="52" t="s">
        <v>36</v>
      </c>
      <c r="E30" s="54">
        <v>5</v>
      </c>
      <c r="F30" s="64">
        <f t="shared" si="0"/>
        <v>125</v>
      </c>
      <c r="G30" s="2"/>
      <c r="H30" s="2"/>
      <c r="I30" s="2"/>
      <c r="J30" s="2"/>
      <c r="K30" s="2"/>
      <c r="L30" s="2"/>
    </row>
    <row r="31" spans="1:12" x14ac:dyDescent="0.2">
      <c r="A31" s="2"/>
      <c r="B31" s="51" t="s">
        <v>55</v>
      </c>
      <c r="C31" s="172">
        <f>(C14/5)*2</f>
        <v>20</v>
      </c>
      <c r="D31" s="52" t="s">
        <v>36</v>
      </c>
      <c r="E31" s="54">
        <v>5</v>
      </c>
      <c r="F31" s="64">
        <f t="shared" si="0"/>
        <v>100</v>
      </c>
      <c r="G31" s="2"/>
      <c r="H31" s="2"/>
      <c r="I31" s="2"/>
      <c r="J31" s="2"/>
      <c r="K31" s="2"/>
      <c r="L31" s="2"/>
    </row>
    <row r="32" spans="1:12" ht="25.5" x14ac:dyDescent="0.2">
      <c r="A32" s="2"/>
      <c r="B32" s="253" t="s">
        <v>56</v>
      </c>
      <c r="C32" s="56">
        <v>50</v>
      </c>
      <c r="D32" s="141" t="s">
        <v>14</v>
      </c>
      <c r="E32" s="49">
        <v>5</v>
      </c>
      <c r="F32" s="63">
        <f t="shared" si="0"/>
        <v>250</v>
      </c>
      <c r="G32" s="2"/>
      <c r="H32" s="2"/>
      <c r="I32" s="2"/>
      <c r="J32" s="2"/>
      <c r="K32" s="2"/>
      <c r="L32" s="2"/>
    </row>
    <row r="33" spans="1:12" x14ac:dyDescent="0.2">
      <c r="A33" s="2"/>
      <c r="B33" s="173" t="s">
        <v>57</v>
      </c>
      <c r="C33" s="3"/>
      <c r="D33" s="3"/>
      <c r="E33" s="23"/>
      <c r="F33" s="61"/>
      <c r="G33" s="2"/>
      <c r="H33" s="2"/>
      <c r="I33" s="2"/>
      <c r="J33" s="2"/>
      <c r="K33" s="2"/>
      <c r="L33" s="2"/>
    </row>
    <row r="34" spans="1:12" x14ac:dyDescent="0.2">
      <c r="A34" s="2"/>
      <c r="B34" s="50" t="s">
        <v>58</v>
      </c>
      <c r="C34" s="46">
        <v>1</v>
      </c>
      <c r="D34" s="46" t="s">
        <v>40</v>
      </c>
      <c r="E34" s="58"/>
      <c r="F34" s="62">
        <f t="shared" si="0"/>
        <v>0</v>
      </c>
      <c r="G34" s="2"/>
      <c r="H34" s="2"/>
      <c r="I34" s="2"/>
      <c r="J34" s="2"/>
      <c r="K34" s="2"/>
      <c r="L34" s="2"/>
    </row>
    <row r="35" spans="1:12" ht="25.5" x14ac:dyDescent="0.2">
      <c r="A35" s="2"/>
      <c r="B35" s="248" t="s">
        <v>59</v>
      </c>
      <c r="C35" s="52">
        <v>1</v>
      </c>
      <c r="D35" s="52" t="s">
        <v>41</v>
      </c>
      <c r="E35" s="54"/>
      <c r="F35" s="64">
        <f t="shared" si="0"/>
        <v>0</v>
      </c>
      <c r="G35" s="2"/>
      <c r="H35" s="2"/>
      <c r="I35" s="2"/>
      <c r="J35" s="2"/>
      <c r="K35" s="2"/>
      <c r="L35" s="2"/>
    </row>
    <row r="36" spans="1:12" ht="13.5" thickBot="1" x14ac:dyDescent="0.25">
      <c r="A36" s="2"/>
      <c r="B36" s="55" t="s">
        <v>60</v>
      </c>
      <c r="C36" s="20">
        <f>C14</f>
        <v>50</v>
      </c>
      <c r="D36" s="20" t="s">
        <v>37</v>
      </c>
      <c r="E36" s="49"/>
      <c r="F36" s="63">
        <f t="shared" si="0"/>
        <v>0</v>
      </c>
      <c r="G36" s="2"/>
      <c r="H36" s="2"/>
      <c r="I36" s="2"/>
      <c r="J36" s="2"/>
      <c r="K36" s="2"/>
      <c r="L36" s="2"/>
    </row>
    <row r="37" spans="1:12" x14ac:dyDescent="0.2">
      <c r="A37" s="2"/>
      <c r="B37" s="201" t="s">
        <v>44</v>
      </c>
      <c r="C37" s="129"/>
      <c r="D37" s="129"/>
      <c r="E37" s="130">
        <f>SUM(E21:E36)</f>
        <v>58</v>
      </c>
      <c r="F37" s="131">
        <f>SUM(F21:F36)</f>
        <v>518</v>
      </c>
      <c r="G37" s="2"/>
      <c r="H37" s="2"/>
      <c r="I37" s="2"/>
      <c r="J37" s="2"/>
      <c r="K37" s="2"/>
      <c r="L37" s="2"/>
    </row>
    <row r="38" spans="1:12" ht="13.5" thickBot="1" x14ac:dyDescent="0.25">
      <c r="A38" s="2"/>
      <c r="B38" s="102"/>
      <c r="C38" s="19"/>
      <c r="D38" s="19"/>
      <c r="E38" s="24"/>
      <c r="F38" s="101"/>
      <c r="G38" s="2"/>
      <c r="H38" s="2"/>
      <c r="I38" s="2"/>
      <c r="J38" s="2"/>
      <c r="K38" s="2"/>
      <c r="L38" s="2"/>
    </row>
    <row r="39" spans="1:12" x14ac:dyDescent="0.2">
      <c r="A39" s="2"/>
      <c r="B39" s="103" t="s">
        <v>61</v>
      </c>
      <c r="C39" s="98"/>
      <c r="D39" s="98"/>
      <c r="E39" s="99"/>
      <c r="F39" s="100"/>
      <c r="G39" s="2"/>
      <c r="H39" s="2"/>
      <c r="I39" s="2"/>
      <c r="J39" s="2"/>
      <c r="K39" s="2"/>
      <c r="L39" s="2"/>
    </row>
    <row r="40" spans="1:12" x14ac:dyDescent="0.2">
      <c r="A40" s="2"/>
      <c r="B40" s="45" t="s">
        <v>62</v>
      </c>
      <c r="C40" s="171">
        <v>40</v>
      </c>
      <c r="D40" s="46" t="s">
        <v>36</v>
      </c>
      <c r="E40" s="58"/>
      <c r="F40" s="62">
        <f>C40*E40</f>
        <v>0</v>
      </c>
      <c r="G40" s="2"/>
      <c r="H40" s="2"/>
      <c r="I40" s="2"/>
      <c r="J40" s="2"/>
      <c r="K40" s="2"/>
      <c r="L40" s="2"/>
    </row>
    <row r="41" spans="1:12" ht="13.5" thickBot="1" x14ac:dyDescent="0.25">
      <c r="A41" s="2"/>
      <c r="B41" s="48" t="s">
        <v>63</v>
      </c>
      <c r="C41" s="20">
        <f>C14</f>
        <v>50</v>
      </c>
      <c r="D41" s="20" t="s">
        <v>37</v>
      </c>
      <c r="E41" s="49"/>
      <c r="F41" s="63">
        <f t="shared" si="0"/>
        <v>0</v>
      </c>
      <c r="G41" s="2"/>
      <c r="H41" s="2"/>
      <c r="I41" s="2"/>
      <c r="J41" s="2"/>
      <c r="K41" s="2"/>
      <c r="L41" s="2"/>
    </row>
    <row r="42" spans="1:12" x14ac:dyDescent="0.2">
      <c r="A42" s="2"/>
      <c r="B42" s="201" t="s">
        <v>44</v>
      </c>
      <c r="C42" s="129"/>
      <c r="D42" s="129"/>
      <c r="E42" s="130">
        <f>SUM(E40:E41)</f>
        <v>0</v>
      </c>
      <c r="F42" s="131">
        <f>SUM(F40:F41)</f>
        <v>0</v>
      </c>
      <c r="G42" s="2"/>
      <c r="H42" s="2"/>
      <c r="I42" s="2"/>
      <c r="J42" s="2"/>
      <c r="K42" s="2"/>
      <c r="L42" s="2"/>
    </row>
    <row r="43" spans="1:12" ht="13.5" thickBot="1" x14ac:dyDescent="0.25">
      <c r="A43" s="2"/>
      <c r="B43" s="18"/>
      <c r="C43" s="19"/>
      <c r="D43" s="19"/>
      <c r="E43" s="24"/>
      <c r="F43" s="101"/>
      <c r="G43" s="2"/>
      <c r="H43" s="2"/>
      <c r="I43" s="2"/>
      <c r="J43" s="2"/>
      <c r="K43" s="2"/>
      <c r="L43" s="2"/>
    </row>
    <row r="44" spans="1:12" x14ac:dyDescent="0.2">
      <c r="A44" s="2"/>
      <c r="B44" s="103" t="s">
        <v>64</v>
      </c>
      <c r="C44" s="98"/>
      <c r="D44" s="98"/>
      <c r="E44" s="99"/>
      <c r="F44" s="100"/>
      <c r="G44" s="2"/>
      <c r="H44" s="2"/>
      <c r="I44" s="2"/>
      <c r="J44" s="2"/>
      <c r="K44" s="2"/>
      <c r="L44" s="2"/>
    </row>
    <row r="45" spans="1:12" x14ac:dyDescent="0.2">
      <c r="A45" s="2"/>
      <c r="B45" s="17" t="s">
        <v>66</v>
      </c>
      <c r="C45" s="169">
        <f>C14/2</f>
        <v>25</v>
      </c>
      <c r="D45" s="3" t="s">
        <v>36</v>
      </c>
      <c r="E45" s="42"/>
      <c r="F45" s="61">
        <f t="shared" si="0"/>
        <v>0</v>
      </c>
      <c r="G45" s="2"/>
      <c r="H45" s="2"/>
      <c r="I45" s="2"/>
      <c r="J45" s="2"/>
      <c r="K45" s="2"/>
      <c r="L45" s="2"/>
    </row>
    <row r="46" spans="1:12" ht="25.5" x14ac:dyDescent="0.2">
      <c r="A46" s="2"/>
      <c r="B46" s="251" t="s">
        <v>65</v>
      </c>
      <c r="C46" s="3"/>
      <c r="D46" s="3"/>
      <c r="E46" s="23"/>
      <c r="F46" s="61"/>
      <c r="G46" s="2"/>
      <c r="H46" s="2"/>
      <c r="I46" s="2"/>
      <c r="J46" s="2"/>
      <c r="K46" s="2"/>
      <c r="L46" s="2"/>
    </row>
    <row r="47" spans="1:12" x14ac:dyDescent="0.2">
      <c r="A47" s="2"/>
      <c r="B47" s="45" t="s">
        <v>67</v>
      </c>
      <c r="C47" s="59">
        <v>10</v>
      </c>
      <c r="D47" s="142" t="s">
        <v>14</v>
      </c>
      <c r="E47" s="58"/>
      <c r="F47" s="62">
        <f t="shared" si="0"/>
        <v>0</v>
      </c>
      <c r="G47" s="2"/>
      <c r="H47" s="2"/>
      <c r="I47" s="2"/>
      <c r="J47" s="2"/>
      <c r="K47" s="2"/>
      <c r="L47" s="2"/>
    </row>
    <row r="48" spans="1:12" ht="26.25" thickBot="1" x14ac:dyDescent="0.25">
      <c r="A48" s="2"/>
      <c r="B48" s="250" t="s">
        <v>68</v>
      </c>
      <c r="C48" s="176">
        <f>C14*2</f>
        <v>100</v>
      </c>
      <c r="D48" s="20" t="s">
        <v>36</v>
      </c>
      <c r="E48" s="49"/>
      <c r="F48" s="63">
        <f t="shared" si="0"/>
        <v>0</v>
      </c>
      <c r="G48" s="2"/>
      <c r="H48" s="2"/>
      <c r="I48" s="2"/>
      <c r="J48" s="2"/>
      <c r="K48" s="2"/>
      <c r="L48" s="2"/>
    </row>
    <row r="49" spans="1:12" x14ac:dyDescent="0.2">
      <c r="A49" s="2"/>
      <c r="B49" s="201" t="s">
        <v>44</v>
      </c>
      <c r="C49" s="129"/>
      <c r="D49" s="129"/>
      <c r="E49" s="130">
        <f>SUM(E45:E48)</f>
        <v>0</v>
      </c>
      <c r="F49" s="131">
        <f>SUM(F45:F48)</f>
        <v>0</v>
      </c>
      <c r="G49" s="2"/>
      <c r="H49" s="2"/>
      <c r="I49" s="2"/>
      <c r="J49" s="2"/>
      <c r="K49" s="2"/>
      <c r="L49" s="2"/>
    </row>
    <row r="50" spans="1:12" ht="13.5" thickBot="1" x14ac:dyDescent="0.25">
      <c r="A50" s="2"/>
      <c r="B50" s="18"/>
      <c r="C50" s="19"/>
      <c r="D50" s="19"/>
      <c r="E50" s="24"/>
      <c r="F50" s="101"/>
      <c r="G50" s="2"/>
      <c r="H50" s="2"/>
      <c r="I50" s="2"/>
      <c r="J50" s="2"/>
      <c r="K50" s="2"/>
      <c r="L50" s="2"/>
    </row>
    <row r="51" spans="1:12" x14ac:dyDescent="0.2">
      <c r="A51" s="2"/>
      <c r="B51" s="104" t="s">
        <v>69</v>
      </c>
      <c r="C51" s="3"/>
      <c r="D51" s="3"/>
      <c r="E51" s="23"/>
      <c r="F51" s="61"/>
      <c r="G51" s="2"/>
      <c r="H51" s="2"/>
      <c r="I51" s="2"/>
      <c r="J51" s="2"/>
      <c r="K51" s="2"/>
      <c r="L51" s="2"/>
    </row>
    <row r="52" spans="1:12" x14ac:dyDescent="0.2">
      <c r="A52" s="2"/>
      <c r="B52" s="45" t="s">
        <v>70</v>
      </c>
      <c r="C52" s="46">
        <f>C14</f>
        <v>50</v>
      </c>
      <c r="D52" s="197" t="s">
        <v>37</v>
      </c>
      <c r="E52" s="58"/>
      <c r="F52" s="62">
        <f t="shared" si="0"/>
        <v>0</v>
      </c>
      <c r="G52" s="2"/>
      <c r="H52" s="2"/>
      <c r="I52" s="2"/>
      <c r="J52" s="2"/>
      <c r="K52" s="2"/>
      <c r="L52" s="2"/>
    </row>
    <row r="53" spans="1:12" ht="25.5" x14ac:dyDescent="0.2">
      <c r="A53" s="2"/>
      <c r="B53" s="252" t="s">
        <v>71</v>
      </c>
      <c r="C53" s="172">
        <f>C14/5</f>
        <v>10</v>
      </c>
      <c r="D53" s="52" t="s">
        <v>42</v>
      </c>
      <c r="E53" s="54"/>
      <c r="F53" s="64">
        <f t="shared" si="0"/>
        <v>0</v>
      </c>
      <c r="G53" s="2"/>
      <c r="H53" s="2"/>
      <c r="I53" s="2"/>
      <c r="J53" s="2"/>
      <c r="K53" s="2"/>
      <c r="L53" s="2"/>
    </row>
    <row r="54" spans="1:12" x14ac:dyDescent="0.2">
      <c r="A54" s="2"/>
      <c r="B54" s="60" t="s">
        <v>72</v>
      </c>
      <c r="C54" s="52">
        <f>C14</f>
        <v>50</v>
      </c>
      <c r="D54" s="52" t="s">
        <v>37</v>
      </c>
      <c r="E54" s="54"/>
      <c r="F54" s="64">
        <f t="shared" si="0"/>
        <v>0</v>
      </c>
      <c r="G54" s="2"/>
      <c r="H54" s="2"/>
      <c r="I54" s="2"/>
      <c r="J54" s="2"/>
      <c r="K54" s="2"/>
      <c r="L54" s="2"/>
    </row>
    <row r="55" spans="1:12" x14ac:dyDescent="0.2">
      <c r="A55" s="2"/>
      <c r="B55" s="60" t="s">
        <v>73</v>
      </c>
      <c r="C55" s="172">
        <f>C14/4</f>
        <v>12.5</v>
      </c>
      <c r="D55" s="52" t="s">
        <v>36</v>
      </c>
      <c r="E55" s="54"/>
      <c r="F55" s="64">
        <f t="shared" si="0"/>
        <v>0</v>
      </c>
      <c r="G55" s="2"/>
      <c r="H55" s="2"/>
      <c r="I55" s="2"/>
      <c r="J55" s="2"/>
      <c r="K55" s="2"/>
      <c r="L55" s="2"/>
    </row>
    <row r="56" spans="1:12" x14ac:dyDescent="0.2">
      <c r="A56" s="2"/>
      <c r="B56" s="204" t="s">
        <v>74</v>
      </c>
      <c r="C56" s="176">
        <f>C14</f>
        <v>50</v>
      </c>
      <c r="D56" s="20" t="s">
        <v>37</v>
      </c>
      <c r="E56" s="49"/>
      <c r="F56" s="63">
        <f t="shared" si="0"/>
        <v>0</v>
      </c>
      <c r="G56" s="2"/>
      <c r="H56" s="2"/>
      <c r="I56" s="2"/>
      <c r="J56" s="2"/>
      <c r="K56" s="2"/>
      <c r="L56" s="2"/>
    </row>
    <row r="57" spans="1:12" ht="26.25" thickBot="1" x14ac:dyDescent="0.25">
      <c r="A57" s="2"/>
      <c r="B57" s="249" t="s">
        <v>75</v>
      </c>
      <c r="C57" s="169">
        <f>C14*0.1</f>
        <v>5</v>
      </c>
      <c r="D57" s="3" t="s">
        <v>37</v>
      </c>
      <c r="E57" s="23">
        <f>E26</f>
        <v>0</v>
      </c>
      <c r="F57" s="61">
        <f t="shared" si="0"/>
        <v>0</v>
      </c>
      <c r="G57" s="2"/>
      <c r="H57" s="2"/>
      <c r="I57" s="2"/>
      <c r="J57" s="2"/>
      <c r="K57" s="2"/>
      <c r="L57" s="2"/>
    </row>
    <row r="58" spans="1:12" x14ac:dyDescent="0.2">
      <c r="A58" s="2"/>
      <c r="B58" s="201" t="s">
        <v>44</v>
      </c>
      <c r="C58" s="129"/>
      <c r="D58" s="129"/>
      <c r="E58" s="130">
        <f>SUM(E52:E57)</f>
        <v>0</v>
      </c>
      <c r="F58" s="131">
        <f>SUM(F52:F57)</f>
        <v>0</v>
      </c>
      <c r="G58" s="2"/>
      <c r="H58" s="2"/>
      <c r="I58" s="2"/>
      <c r="J58" s="2"/>
      <c r="K58" s="2"/>
      <c r="L58" s="2"/>
    </row>
    <row r="59" spans="1:12" x14ac:dyDescent="0.2">
      <c r="A59" s="2"/>
      <c r="B59" s="17"/>
      <c r="C59" s="3"/>
      <c r="D59" s="3"/>
      <c r="E59" s="23"/>
      <c r="F59" s="61"/>
      <c r="G59" s="2"/>
      <c r="H59" s="2"/>
      <c r="I59" s="2"/>
      <c r="J59" s="2"/>
      <c r="K59" s="2"/>
      <c r="L59" s="2"/>
    </row>
    <row r="60" spans="1:12" ht="13.5" thickBot="1" x14ac:dyDescent="0.25">
      <c r="A60" s="2"/>
      <c r="B60" s="200" t="s">
        <v>43</v>
      </c>
      <c r="C60" s="132"/>
      <c r="D60" s="132"/>
      <c r="E60" s="133"/>
      <c r="F60" s="134">
        <f>SUM(F37,F42,F49,F58)</f>
        <v>518</v>
      </c>
      <c r="G60" s="2"/>
      <c r="H60" s="2"/>
      <c r="I60" s="2"/>
      <c r="J60" s="2"/>
      <c r="K60" s="2"/>
      <c r="L60" s="2"/>
    </row>
    <row r="61" spans="1:12" x14ac:dyDescent="0.2">
      <c r="A61" s="2"/>
      <c r="B61" s="2"/>
      <c r="C61" s="2"/>
      <c r="D61" s="2"/>
      <c r="E61" s="22"/>
      <c r="F61" s="26"/>
      <c r="G61" s="2"/>
      <c r="H61" s="2"/>
      <c r="I61" s="2"/>
      <c r="J61" s="2"/>
      <c r="K61" s="2"/>
      <c r="L61" s="2"/>
    </row>
    <row r="62" spans="1:12" x14ac:dyDescent="0.2">
      <c r="A62" s="2"/>
      <c r="B62" s="2"/>
      <c r="C62" s="2"/>
      <c r="D62" s="2"/>
      <c r="E62" s="22"/>
      <c r="F62" s="26"/>
      <c r="G62" s="2"/>
      <c r="H62" s="2"/>
      <c r="I62" s="2"/>
      <c r="J62" s="2"/>
      <c r="K62" s="2"/>
      <c r="L62" s="2"/>
    </row>
    <row r="63" spans="1:12" x14ac:dyDescent="0.2">
      <c r="A63" s="2"/>
      <c r="B63" s="2"/>
      <c r="C63" s="2"/>
      <c r="D63" s="2"/>
      <c r="E63" s="22"/>
      <c r="F63" s="26"/>
      <c r="G63" s="2"/>
      <c r="H63" s="2"/>
      <c r="I63" s="2"/>
      <c r="J63" s="2"/>
      <c r="K63" s="2"/>
      <c r="L63" s="2"/>
    </row>
    <row r="64" spans="1:12" x14ac:dyDescent="0.2">
      <c r="A64" s="2"/>
      <c r="G64" s="2"/>
      <c r="H64" s="2"/>
      <c r="I64" s="2"/>
      <c r="J64" s="2"/>
      <c r="K64" s="2"/>
      <c r="L64" s="2"/>
    </row>
    <row r="65" spans="1:12" x14ac:dyDescent="0.2">
      <c r="A65" s="2"/>
      <c r="G65" s="2"/>
      <c r="H65" s="2"/>
      <c r="I65" s="2"/>
      <c r="J65" s="2"/>
      <c r="K65" s="2"/>
      <c r="L65" s="2"/>
    </row>
    <row r="66" spans="1:12" x14ac:dyDescent="0.2">
      <c r="A66" s="2"/>
      <c r="G66" s="2"/>
      <c r="H66" s="2"/>
      <c r="I66" s="2"/>
      <c r="J66" s="2"/>
      <c r="K66" s="2"/>
      <c r="L66" s="2"/>
    </row>
    <row r="67" spans="1:12" x14ac:dyDescent="0.2">
      <c r="A67" s="2"/>
      <c r="G67" s="2"/>
      <c r="H67" s="2"/>
      <c r="I67" s="2"/>
      <c r="J67" s="2"/>
      <c r="K67" s="2"/>
      <c r="L67" s="2"/>
    </row>
    <row r="68" spans="1:12" x14ac:dyDescent="0.2">
      <c r="A68" s="2"/>
      <c r="G68" s="2"/>
      <c r="H68" s="2"/>
      <c r="I68" s="2"/>
      <c r="J68" s="2"/>
      <c r="K68" s="2"/>
      <c r="L68" s="2"/>
    </row>
  </sheetData>
  <mergeCells count="1">
    <mergeCell ref="B2:B5"/>
  </mergeCells>
  <phoneticPr fontId="7" type="noConversion"/>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37" workbookViewId="0">
      <selection activeCell="M53" sqref="M53"/>
    </sheetView>
  </sheetViews>
  <sheetFormatPr defaultColWidth="11" defaultRowHeight="12.75" x14ac:dyDescent="0.2"/>
  <cols>
    <col min="1" max="1" width="4.625" customWidth="1"/>
    <col min="2" max="2" width="29.75" customWidth="1"/>
    <col min="3" max="3" width="14.375" customWidth="1"/>
    <col min="4" max="4" width="11.125" customWidth="1"/>
    <col min="5" max="5" width="10.25" customWidth="1"/>
    <col min="6" max="6" width="10.625" customWidth="1"/>
    <col min="7" max="7" width="13.875" customWidth="1"/>
    <col min="8" max="8" width="10" customWidth="1"/>
    <col min="9" max="9" width="9.125" customWidth="1"/>
  </cols>
  <sheetData>
    <row r="1" spans="1:11" x14ac:dyDescent="0.2">
      <c r="A1" s="116"/>
      <c r="B1" s="116"/>
      <c r="C1" s="116"/>
      <c r="D1" s="116"/>
      <c r="E1" s="116"/>
      <c r="F1" s="116"/>
      <c r="G1" s="116"/>
      <c r="H1" s="116"/>
      <c r="I1" s="116"/>
      <c r="J1" s="116"/>
      <c r="K1" s="116"/>
    </row>
    <row r="2" spans="1:11" ht="15" x14ac:dyDescent="0.2">
      <c r="A2" s="116"/>
      <c r="B2" s="150" t="s">
        <v>16</v>
      </c>
      <c r="C2" s="116"/>
      <c r="D2" s="116"/>
      <c r="E2" s="116"/>
      <c r="F2" s="116"/>
      <c r="G2" s="116"/>
      <c r="H2" s="116"/>
      <c r="I2" s="116"/>
      <c r="J2" s="116"/>
      <c r="K2" s="116"/>
    </row>
    <row r="3" spans="1:11" x14ac:dyDescent="0.2">
      <c r="A3" s="118" t="s">
        <v>10</v>
      </c>
      <c r="B3" s="191" t="s">
        <v>76</v>
      </c>
      <c r="C3" s="116"/>
      <c r="D3" s="116"/>
      <c r="E3" s="116"/>
      <c r="F3" s="116"/>
      <c r="G3" s="117"/>
      <c r="H3" s="116"/>
      <c r="I3" s="116"/>
      <c r="J3" s="116"/>
      <c r="K3" s="116"/>
    </row>
    <row r="4" spans="1:11" x14ac:dyDescent="0.2">
      <c r="A4" s="118" t="s">
        <v>11</v>
      </c>
      <c r="B4" s="191" t="s">
        <v>18</v>
      </c>
      <c r="C4" s="116"/>
      <c r="D4" s="116"/>
      <c r="E4" s="116"/>
      <c r="F4" s="116"/>
      <c r="G4" s="116"/>
      <c r="H4" s="116"/>
      <c r="I4" s="116"/>
      <c r="J4" s="116"/>
      <c r="K4" s="116"/>
    </row>
    <row r="5" spans="1:11" x14ac:dyDescent="0.2">
      <c r="A5" s="118" t="s">
        <v>12</v>
      </c>
      <c r="B5" s="191" t="s">
        <v>77</v>
      </c>
      <c r="C5" s="116"/>
      <c r="D5" s="116"/>
      <c r="E5" s="116"/>
      <c r="F5" s="116"/>
      <c r="G5" s="116"/>
      <c r="H5" s="116"/>
      <c r="I5" s="116"/>
      <c r="J5" s="116"/>
      <c r="K5" s="116"/>
    </row>
    <row r="6" spans="1:11" x14ac:dyDescent="0.2">
      <c r="A6" s="118" t="s">
        <v>13</v>
      </c>
      <c r="B6" s="205" t="s">
        <v>78</v>
      </c>
      <c r="C6" s="151"/>
      <c r="D6" s="151"/>
      <c r="E6" s="151"/>
      <c r="F6" s="151"/>
      <c r="G6" s="151"/>
      <c r="H6" s="151"/>
      <c r="I6" s="151"/>
      <c r="J6" s="116"/>
      <c r="K6" s="116"/>
    </row>
    <row r="7" spans="1:11" x14ac:dyDescent="0.2">
      <c r="A7" s="8"/>
      <c r="B7" s="205" t="s">
        <v>79</v>
      </c>
      <c r="C7" s="8"/>
      <c r="D7" s="8"/>
      <c r="E7" s="8"/>
      <c r="F7" s="8"/>
      <c r="G7" s="8"/>
      <c r="H7" s="8"/>
      <c r="I7" s="8"/>
      <c r="J7" s="2"/>
      <c r="K7" s="2"/>
    </row>
    <row r="8" spans="1:11" x14ac:dyDescent="0.2">
      <c r="A8" s="8"/>
      <c r="B8" s="8"/>
      <c r="C8" s="8"/>
      <c r="D8" s="8"/>
      <c r="E8" s="8"/>
      <c r="F8" s="8"/>
      <c r="G8" s="8"/>
      <c r="H8" s="8"/>
      <c r="I8" s="8"/>
      <c r="J8" s="2"/>
      <c r="K8" s="2"/>
    </row>
    <row r="9" spans="1:11" ht="13.5" thickBot="1" x14ac:dyDescent="0.25">
      <c r="A9" s="8"/>
      <c r="B9" s="8"/>
      <c r="C9" s="8"/>
      <c r="D9" s="8"/>
      <c r="E9" s="8"/>
      <c r="F9" s="8"/>
      <c r="G9" s="8"/>
      <c r="H9" s="8"/>
      <c r="I9" s="8"/>
      <c r="J9" s="2"/>
      <c r="K9" s="2"/>
    </row>
    <row r="10" spans="1:11" ht="51.75" thickBot="1" x14ac:dyDescent="0.25">
      <c r="A10" s="8"/>
      <c r="B10" s="10" t="s">
        <v>192</v>
      </c>
      <c r="C10" s="11" t="s">
        <v>31</v>
      </c>
      <c r="D10" s="11" t="s">
        <v>80</v>
      </c>
      <c r="E10" s="12" t="s">
        <v>32</v>
      </c>
      <c r="F10" s="12" t="s">
        <v>81</v>
      </c>
      <c r="G10" s="12" t="s">
        <v>82</v>
      </c>
      <c r="H10" s="11" t="s">
        <v>84</v>
      </c>
      <c r="I10" s="13" t="s">
        <v>83</v>
      </c>
      <c r="J10" s="2"/>
      <c r="K10" s="2"/>
    </row>
    <row r="11" spans="1:11" x14ac:dyDescent="0.2">
      <c r="A11" s="8"/>
      <c r="B11" s="227" t="s">
        <v>148</v>
      </c>
      <c r="C11" s="228"/>
      <c r="D11" s="228"/>
      <c r="E11" s="228"/>
      <c r="F11" s="228"/>
      <c r="G11" s="228"/>
      <c r="H11" s="229"/>
      <c r="I11" s="230"/>
      <c r="J11" s="2"/>
      <c r="K11" s="2"/>
    </row>
    <row r="12" spans="1:11" x14ac:dyDescent="0.2">
      <c r="A12" s="8"/>
      <c r="B12" s="5"/>
      <c r="C12" s="6"/>
      <c r="D12" s="6"/>
      <c r="E12" s="6"/>
      <c r="F12" s="6"/>
      <c r="G12" s="6"/>
      <c r="H12" s="6"/>
      <c r="I12" s="7"/>
      <c r="J12" s="2"/>
      <c r="K12" s="2"/>
    </row>
    <row r="13" spans="1:11" x14ac:dyDescent="0.2">
      <c r="A13" s="8"/>
      <c r="B13" s="65" t="s">
        <v>85</v>
      </c>
      <c r="C13" s="73" t="s">
        <v>121</v>
      </c>
      <c r="D13" s="66">
        <v>2</v>
      </c>
      <c r="E13" s="67">
        <v>3</v>
      </c>
      <c r="F13" s="68">
        <f>D13*E13</f>
        <v>6</v>
      </c>
      <c r="G13" s="146" t="s">
        <v>15</v>
      </c>
      <c r="H13" s="70">
        <f>I13*50</f>
        <v>5000</v>
      </c>
      <c r="I13" s="71">
        <v>100</v>
      </c>
      <c r="J13" s="2"/>
      <c r="K13" s="2"/>
    </row>
    <row r="14" spans="1:11" x14ac:dyDescent="0.2">
      <c r="A14" s="8"/>
      <c r="B14" s="72" t="s">
        <v>86</v>
      </c>
      <c r="C14" s="73" t="s">
        <v>121</v>
      </c>
      <c r="D14" s="73">
        <v>2</v>
      </c>
      <c r="E14" s="74"/>
      <c r="F14" s="75">
        <f t="shared" ref="F14:F28" si="0">D14*E14</f>
        <v>0</v>
      </c>
      <c r="G14" s="76"/>
      <c r="H14" s="77">
        <f t="shared" ref="H14:H30" si="1">I14*50</f>
        <v>5000</v>
      </c>
      <c r="I14" s="78">
        <v>100</v>
      </c>
      <c r="J14" s="2"/>
      <c r="K14" s="2"/>
    </row>
    <row r="15" spans="1:11" x14ac:dyDescent="0.2">
      <c r="A15" s="8"/>
      <c r="B15" s="72" t="s">
        <v>87</v>
      </c>
      <c r="C15" s="73" t="s">
        <v>122</v>
      </c>
      <c r="D15" s="73">
        <v>1</v>
      </c>
      <c r="E15" s="74"/>
      <c r="F15" s="75">
        <f t="shared" si="0"/>
        <v>0</v>
      </c>
      <c r="G15" s="76"/>
      <c r="H15" s="77">
        <f t="shared" si="1"/>
        <v>750</v>
      </c>
      <c r="I15" s="78">
        <v>15</v>
      </c>
      <c r="J15" s="2"/>
      <c r="K15" s="2"/>
    </row>
    <row r="16" spans="1:11" x14ac:dyDescent="0.2">
      <c r="A16" s="8"/>
      <c r="B16" s="72" t="s">
        <v>88</v>
      </c>
      <c r="C16" s="73" t="s">
        <v>122</v>
      </c>
      <c r="D16" s="73">
        <v>1</v>
      </c>
      <c r="E16" s="74"/>
      <c r="F16" s="75">
        <f t="shared" si="0"/>
        <v>0</v>
      </c>
      <c r="G16" s="76"/>
      <c r="H16" s="77">
        <f t="shared" si="1"/>
        <v>500</v>
      </c>
      <c r="I16" s="78">
        <v>10</v>
      </c>
      <c r="J16" s="2"/>
      <c r="K16" s="2"/>
    </row>
    <row r="17" spans="1:11" x14ac:dyDescent="0.2">
      <c r="A17" s="8"/>
      <c r="B17" s="72" t="s">
        <v>89</v>
      </c>
      <c r="C17" s="73" t="s">
        <v>122</v>
      </c>
      <c r="D17" s="73">
        <v>1</v>
      </c>
      <c r="E17" s="74"/>
      <c r="F17" s="75">
        <f t="shared" si="0"/>
        <v>0</v>
      </c>
      <c r="G17" s="76"/>
      <c r="H17" s="77">
        <f t="shared" si="1"/>
        <v>750</v>
      </c>
      <c r="I17" s="78">
        <v>15</v>
      </c>
      <c r="J17" s="2"/>
      <c r="K17" s="2"/>
    </row>
    <row r="18" spans="1:11" x14ac:dyDescent="0.2">
      <c r="A18" s="8"/>
      <c r="B18" s="72" t="s">
        <v>90</v>
      </c>
      <c r="C18" s="73" t="s">
        <v>123</v>
      </c>
      <c r="D18" s="73">
        <v>1</v>
      </c>
      <c r="E18" s="74"/>
      <c r="F18" s="75">
        <f t="shared" si="0"/>
        <v>0</v>
      </c>
      <c r="G18" s="76"/>
      <c r="H18" s="77">
        <f t="shared" si="1"/>
        <v>5000</v>
      </c>
      <c r="I18" s="78">
        <v>100</v>
      </c>
      <c r="J18" s="2"/>
      <c r="K18" s="2"/>
    </row>
    <row r="19" spans="1:11" x14ac:dyDescent="0.2">
      <c r="A19" s="8"/>
      <c r="B19" s="72" t="s">
        <v>91</v>
      </c>
      <c r="C19" s="73" t="s">
        <v>123</v>
      </c>
      <c r="D19" s="73">
        <v>1</v>
      </c>
      <c r="E19" s="74"/>
      <c r="F19" s="75">
        <f t="shared" si="0"/>
        <v>0</v>
      </c>
      <c r="G19" s="76"/>
      <c r="H19" s="77">
        <f t="shared" si="1"/>
        <v>5000</v>
      </c>
      <c r="I19" s="78">
        <v>100</v>
      </c>
      <c r="J19" s="2"/>
      <c r="K19" s="2"/>
    </row>
    <row r="20" spans="1:11" x14ac:dyDescent="0.2">
      <c r="A20" s="8"/>
      <c r="B20" s="72" t="s">
        <v>92</v>
      </c>
      <c r="C20" s="73" t="s">
        <v>123</v>
      </c>
      <c r="D20" s="73">
        <v>1</v>
      </c>
      <c r="E20" s="74"/>
      <c r="F20" s="75">
        <f t="shared" si="0"/>
        <v>0</v>
      </c>
      <c r="G20" s="76"/>
      <c r="H20" s="77">
        <f t="shared" si="1"/>
        <v>5000</v>
      </c>
      <c r="I20" s="78">
        <v>100</v>
      </c>
      <c r="J20" s="2"/>
      <c r="K20" s="2"/>
    </row>
    <row r="21" spans="1:11" x14ac:dyDescent="0.2">
      <c r="A21" s="8"/>
      <c r="B21" s="72" t="s">
        <v>93</v>
      </c>
      <c r="C21" s="73" t="s">
        <v>124</v>
      </c>
      <c r="D21" s="73">
        <v>1</v>
      </c>
      <c r="E21" s="74"/>
      <c r="F21" s="75">
        <f t="shared" si="0"/>
        <v>0</v>
      </c>
      <c r="G21" s="76"/>
      <c r="H21" s="77">
        <f t="shared" si="1"/>
        <v>500</v>
      </c>
      <c r="I21" s="78">
        <v>10</v>
      </c>
      <c r="J21" s="2"/>
      <c r="K21" s="2"/>
    </row>
    <row r="22" spans="1:11" x14ac:dyDescent="0.2">
      <c r="A22" s="8"/>
      <c r="B22" s="72" t="s">
        <v>94</v>
      </c>
      <c r="C22" s="73" t="s">
        <v>124</v>
      </c>
      <c r="D22" s="73">
        <v>1</v>
      </c>
      <c r="E22" s="74"/>
      <c r="F22" s="75">
        <f t="shared" si="0"/>
        <v>0</v>
      </c>
      <c r="G22" s="76"/>
      <c r="H22" s="77">
        <f t="shared" si="1"/>
        <v>2500</v>
      </c>
      <c r="I22" s="78">
        <v>50</v>
      </c>
      <c r="J22" s="2"/>
      <c r="K22" s="2"/>
    </row>
    <row r="23" spans="1:11" x14ac:dyDescent="0.2">
      <c r="A23" s="8"/>
      <c r="B23" s="72" t="s">
        <v>95</v>
      </c>
      <c r="C23" s="73" t="s">
        <v>124</v>
      </c>
      <c r="D23" s="73">
        <v>1</v>
      </c>
      <c r="E23" s="74"/>
      <c r="F23" s="75">
        <f t="shared" si="0"/>
        <v>0</v>
      </c>
      <c r="G23" s="76"/>
      <c r="H23" s="77">
        <f t="shared" si="1"/>
        <v>50</v>
      </c>
      <c r="I23" s="79">
        <v>1</v>
      </c>
      <c r="J23" s="2"/>
      <c r="K23" s="2"/>
    </row>
    <row r="24" spans="1:11" x14ac:dyDescent="0.2">
      <c r="A24" s="8"/>
      <c r="B24" s="72" t="s">
        <v>96</v>
      </c>
      <c r="C24" s="73" t="s">
        <v>125</v>
      </c>
      <c r="D24" s="73">
        <v>1</v>
      </c>
      <c r="E24" s="74"/>
      <c r="F24" s="75">
        <f t="shared" si="0"/>
        <v>0</v>
      </c>
      <c r="G24" s="76"/>
      <c r="H24" s="77">
        <f t="shared" si="1"/>
        <v>5000</v>
      </c>
      <c r="I24" s="78">
        <v>100</v>
      </c>
      <c r="J24" s="2"/>
      <c r="K24" s="2"/>
    </row>
    <row r="25" spans="1:11" x14ac:dyDescent="0.2">
      <c r="A25" s="8"/>
      <c r="B25" s="72" t="s">
        <v>97</v>
      </c>
      <c r="C25" s="73" t="s">
        <v>126</v>
      </c>
      <c r="D25" s="73">
        <v>1</v>
      </c>
      <c r="E25" s="74"/>
      <c r="F25" s="75">
        <f t="shared" si="0"/>
        <v>0</v>
      </c>
      <c r="G25" s="76"/>
      <c r="H25" s="77">
        <f t="shared" si="1"/>
        <v>5000</v>
      </c>
      <c r="I25" s="78">
        <v>100</v>
      </c>
      <c r="J25" s="2"/>
      <c r="K25" s="2"/>
    </row>
    <row r="26" spans="1:11" x14ac:dyDescent="0.2">
      <c r="A26" s="8"/>
      <c r="B26" s="72" t="s">
        <v>98</v>
      </c>
      <c r="C26" s="73" t="s">
        <v>127</v>
      </c>
      <c r="D26" s="73">
        <v>1</v>
      </c>
      <c r="E26" s="74"/>
      <c r="F26" s="75">
        <f t="shared" si="0"/>
        <v>0</v>
      </c>
      <c r="G26" s="76"/>
      <c r="H26" s="77">
        <f t="shared" si="1"/>
        <v>5000</v>
      </c>
      <c r="I26" s="78">
        <v>100</v>
      </c>
      <c r="J26" s="2"/>
      <c r="K26" s="2"/>
    </row>
    <row r="27" spans="1:11" x14ac:dyDescent="0.2">
      <c r="A27" s="8"/>
      <c r="B27" s="72" t="s">
        <v>99</v>
      </c>
      <c r="C27" s="73" t="s">
        <v>128</v>
      </c>
      <c r="D27" s="73">
        <v>2</v>
      </c>
      <c r="E27" s="74"/>
      <c r="F27" s="75">
        <f t="shared" si="0"/>
        <v>0</v>
      </c>
      <c r="G27" s="76"/>
      <c r="H27" s="77">
        <f t="shared" si="1"/>
        <v>150</v>
      </c>
      <c r="I27" s="78">
        <v>3</v>
      </c>
      <c r="J27" s="2"/>
      <c r="K27" s="2"/>
    </row>
    <row r="28" spans="1:11" x14ac:dyDescent="0.2">
      <c r="A28" s="8"/>
      <c r="B28" s="72" t="s">
        <v>100</v>
      </c>
      <c r="C28" s="73" t="s">
        <v>129</v>
      </c>
      <c r="D28" s="73">
        <v>2</v>
      </c>
      <c r="E28" s="74"/>
      <c r="F28" s="75">
        <f t="shared" si="0"/>
        <v>0</v>
      </c>
      <c r="G28" s="76"/>
      <c r="H28" s="77">
        <f t="shared" si="1"/>
        <v>150</v>
      </c>
      <c r="I28" s="78">
        <v>3</v>
      </c>
      <c r="J28" s="2"/>
      <c r="K28" s="2"/>
    </row>
    <row r="29" spans="1:11" x14ac:dyDescent="0.2">
      <c r="A29" s="8"/>
      <c r="B29" s="72" t="s">
        <v>101</v>
      </c>
      <c r="C29" s="73" t="s">
        <v>130</v>
      </c>
      <c r="D29" s="73">
        <v>1</v>
      </c>
      <c r="E29" s="74"/>
      <c r="F29" s="75"/>
      <c r="G29" s="76"/>
      <c r="H29" s="77">
        <f t="shared" si="1"/>
        <v>5000</v>
      </c>
      <c r="I29" s="78">
        <v>100</v>
      </c>
      <c r="J29" s="2"/>
      <c r="K29" s="2"/>
    </row>
    <row r="30" spans="1:11" ht="13.5" thickBot="1" x14ac:dyDescent="0.25">
      <c r="A30" s="8"/>
      <c r="B30" s="80" t="s">
        <v>102</v>
      </c>
      <c r="C30" s="81" t="s">
        <v>131</v>
      </c>
      <c r="D30" s="81">
        <v>2</v>
      </c>
      <c r="E30" s="82"/>
      <c r="F30" s="83"/>
      <c r="G30" s="84"/>
      <c r="H30" s="85">
        <f t="shared" si="1"/>
        <v>5000</v>
      </c>
      <c r="I30" s="86">
        <v>100</v>
      </c>
      <c r="J30" s="2"/>
      <c r="K30" s="2"/>
    </row>
    <row r="31" spans="1:11" x14ac:dyDescent="0.2">
      <c r="A31" s="8"/>
      <c r="B31" s="120" t="s">
        <v>9</v>
      </c>
      <c r="C31" s="121"/>
      <c r="D31" s="121"/>
      <c r="E31" s="122">
        <f>SUM(E13:E30)</f>
        <v>3</v>
      </c>
      <c r="F31" s="122">
        <f>SUM(F13:F30)</f>
        <v>6</v>
      </c>
      <c r="G31" s="121"/>
      <c r="H31" s="121"/>
      <c r="I31" s="123"/>
      <c r="J31" s="2"/>
      <c r="K31" s="2"/>
    </row>
    <row r="32" spans="1:11" ht="13.5" thickBot="1" x14ac:dyDescent="0.25">
      <c r="A32" s="8"/>
      <c r="B32" s="14"/>
      <c r="C32" s="15"/>
      <c r="D32" s="15"/>
      <c r="E32" s="15"/>
      <c r="F32" s="15"/>
      <c r="G32" s="15"/>
      <c r="H32" s="15"/>
      <c r="I32" s="16"/>
      <c r="J32" s="2"/>
      <c r="K32" s="2"/>
    </row>
    <row r="33" spans="1:11" x14ac:dyDescent="0.2">
      <c r="A33" s="8"/>
      <c r="B33" s="231" t="s">
        <v>149</v>
      </c>
      <c r="C33" s="232"/>
      <c r="D33" s="232"/>
      <c r="E33" s="232"/>
      <c r="F33" s="232"/>
      <c r="G33" s="232"/>
      <c r="H33" s="232"/>
      <c r="I33" s="233"/>
      <c r="J33" s="2"/>
      <c r="K33" s="2"/>
    </row>
    <row r="34" spans="1:11" x14ac:dyDescent="0.2">
      <c r="A34" s="8"/>
      <c r="B34" s="5"/>
      <c r="C34" s="6"/>
      <c r="D34" s="6"/>
      <c r="E34" s="6"/>
      <c r="F34" s="6"/>
      <c r="G34" s="6"/>
      <c r="H34" s="6"/>
      <c r="I34" s="7"/>
      <c r="J34" s="2"/>
      <c r="K34" s="2"/>
    </row>
    <row r="35" spans="1:11" x14ac:dyDescent="0.2">
      <c r="A35" s="8"/>
      <c r="B35" s="65" t="s">
        <v>86</v>
      </c>
      <c r="C35" s="66" t="s">
        <v>121</v>
      </c>
      <c r="D35" s="66">
        <v>2</v>
      </c>
      <c r="E35" s="67"/>
      <c r="F35" s="68">
        <f>D35*E35</f>
        <v>0</v>
      </c>
      <c r="G35" s="69"/>
      <c r="H35" s="70">
        <f>I35*50</f>
        <v>1500</v>
      </c>
      <c r="I35" s="71">
        <v>30</v>
      </c>
      <c r="J35" s="2"/>
      <c r="K35" s="2"/>
    </row>
    <row r="36" spans="1:11" x14ac:dyDescent="0.2">
      <c r="A36" s="8"/>
      <c r="B36" s="72" t="s">
        <v>103</v>
      </c>
      <c r="C36" s="73" t="s">
        <v>132</v>
      </c>
      <c r="D36" s="73">
        <v>2</v>
      </c>
      <c r="E36" s="74"/>
      <c r="F36" s="75">
        <f t="shared" ref="F36:F53" si="2">D36*E36</f>
        <v>0</v>
      </c>
      <c r="G36" s="76"/>
      <c r="H36" s="77">
        <f t="shared" ref="H36:H53" si="3">I36*50</f>
        <v>500</v>
      </c>
      <c r="I36" s="78">
        <v>10</v>
      </c>
      <c r="J36" s="2"/>
      <c r="K36" s="2"/>
    </row>
    <row r="37" spans="1:11" x14ac:dyDescent="0.2">
      <c r="A37" s="8"/>
      <c r="B37" s="72" t="s">
        <v>104</v>
      </c>
      <c r="C37" s="73" t="s">
        <v>133</v>
      </c>
      <c r="D37" s="73">
        <v>1</v>
      </c>
      <c r="E37" s="74"/>
      <c r="F37" s="75">
        <f t="shared" si="2"/>
        <v>0</v>
      </c>
      <c r="G37" s="76"/>
      <c r="H37" s="77">
        <f t="shared" si="3"/>
        <v>5000</v>
      </c>
      <c r="I37" s="78">
        <v>100</v>
      </c>
      <c r="J37" s="2"/>
      <c r="K37" s="2"/>
    </row>
    <row r="38" spans="1:11" x14ac:dyDescent="0.2">
      <c r="A38" s="8"/>
      <c r="B38" s="72" t="s">
        <v>105</v>
      </c>
      <c r="C38" s="73" t="s">
        <v>134</v>
      </c>
      <c r="D38" s="73">
        <v>1</v>
      </c>
      <c r="E38" s="74"/>
      <c r="F38" s="75">
        <f t="shared" si="2"/>
        <v>0</v>
      </c>
      <c r="G38" s="76"/>
      <c r="H38" s="77">
        <f t="shared" si="3"/>
        <v>2500</v>
      </c>
      <c r="I38" s="78">
        <v>50</v>
      </c>
      <c r="J38" s="2"/>
      <c r="K38" s="2"/>
    </row>
    <row r="39" spans="1:11" x14ac:dyDescent="0.2">
      <c r="A39" s="8"/>
      <c r="B39" s="72" t="s">
        <v>106</v>
      </c>
      <c r="C39" s="73" t="s">
        <v>135</v>
      </c>
      <c r="D39" s="73">
        <v>2</v>
      </c>
      <c r="E39" s="74"/>
      <c r="F39" s="75">
        <f t="shared" si="2"/>
        <v>0</v>
      </c>
      <c r="G39" s="76"/>
      <c r="H39" s="77">
        <f t="shared" si="3"/>
        <v>5000</v>
      </c>
      <c r="I39" s="78">
        <v>100</v>
      </c>
      <c r="J39" s="2"/>
      <c r="K39" s="2"/>
    </row>
    <row r="40" spans="1:11" x14ac:dyDescent="0.2">
      <c r="A40" s="8"/>
      <c r="B40" s="72" t="s">
        <v>107</v>
      </c>
      <c r="C40" s="73" t="s">
        <v>136</v>
      </c>
      <c r="D40" s="73">
        <v>2</v>
      </c>
      <c r="E40" s="74"/>
      <c r="F40" s="75">
        <f t="shared" si="2"/>
        <v>0</v>
      </c>
      <c r="G40" s="76"/>
      <c r="H40" s="77">
        <f t="shared" si="3"/>
        <v>5000</v>
      </c>
      <c r="I40" s="78">
        <v>100</v>
      </c>
      <c r="J40" s="2"/>
      <c r="K40" s="2"/>
    </row>
    <row r="41" spans="1:11" x14ac:dyDescent="0.2">
      <c r="A41" s="8"/>
      <c r="B41" s="72" t="s">
        <v>108</v>
      </c>
      <c r="C41" s="73" t="s">
        <v>137</v>
      </c>
      <c r="D41" s="73">
        <v>2</v>
      </c>
      <c r="E41" s="74"/>
      <c r="F41" s="75">
        <f t="shared" si="2"/>
        <v>0</v>
      </c>
      <c r="G41" s="76"/>
      <c r="H41" s="77">
        <f t="shared" si="3"/>
        <v>5000</v>
      </c>
      <c r="I41" s="78">
        <v>100</v>
      </c>
      <c r="J41" s="2"/>
      <c r="K41" s="2"/>
    </row>
    <row r="42" spans="1:11" x14ac:dyDescent="0.2">
      <c r="A42" s="8"/>
      <c r="B42" s="72" t="s">
        <v>109</v>
      </c>
      <c r="C42" s="73" t="s">
        <v>138</v>
      </c>
      <c r="D42" s="73">
        <v>1</v>
      </c>
      <c r="E42" s="74"/>
      <c r="F42" s="75">
        <f t="shared" si="2"/>
        <v>0</v>
      </c>
      <c r="G42" s="76"/>
      <c r="H42" s="77">
        <f t="shared" si="3"/>
        <v>5000</v>
      </c>
      <c r="I42" s="78">
        <v>100</v>
      </c>
      <c r="J42" s="2"/>
      <c r="K42" s="2"/>
    </row>
    <row r="43" spans="1:11" x14ac:dyDescent="0.2">
      <c r="A43" s="8"/>
      <c r="B43" s="72" t="s">
        <v>110</v>
      </c>
      <c r="C43" s="73" t="s">
        <v>138</v>
      </c>
      <c r="D43" s="73">
        <v>2</v>
      </c>
      <c r="E43" s="74"/>
      <c r="F43" s="75">
        <f t="shared" si="2"/>
        <v>0</v>
      </c>
      <c r="G43" s="76"/>
      <c r="H43" s="77">
        <f t="shared" si="3"/>
        <v>5000</v>
      </c>
      <c r="I43" s="78">
        <v>100</v>
      </c>
      <c r="J43" s="2"/>
      <c r="K43" s="2"/>
    </row>
    <row r="44" spans="1:11" x14ac:dyDescent="0.2">
      <c r="A44" s="8"/>
      <c r="B44" s="72" t="s">
        <v>111</v>
      </c>
      <c r="C44" s="73" t="s">
        <v>139</v>
      </c>
      <c r="D44" s="73">
        <v>1</v>
      </c>
      <c r="E44" s="74"/>
      <c r="F44" s="75">
        <f t="shared" si="2"/>
        <v>0</v>
      </c>
      <c r="G44" s="76"/>
      <c r="H44" s="77">
        <f t="shared" si="3"/>
        <v>5000</v>
      </c>
      <c r="I44" s="78">
        <v>100</v>
      </c>
      <c r="J44" s="2"/>
      <c r="K44" s="2"/>
    </row>
    <row r="45" spans="1:11" x14ac:dyDescent="0.2">
      <c r="A45" s="8"/>
      <c r="B45" s="72" t="s">
        <v>112</v>
      </c>
      <c r="C45" s="73" t="s">
        <v>140</v>
      </c>
      <c r="D45" s="73">
        <v>1</v>
      </c>
      <c r="E45" s="74"/>
      <c r="F45" s="75">
        <f t="shared" si="2"/>
        <v>0</v>
      </c>
      <c r="G45" s="76"/>
      <c r="H45" s="77">
        <f t="shared" si="3"/>
        <v>5000</v>
      </c>
      <c r="I45" s="78">
        <v>100</v>
      </c>
      <c r="J45" s="2"/>
      <c r="K45" s="2"/>
    </row>
    <row r="46" spans="1:11" x14ac:dyDescent="0.2">
      <c r="A46" s="8"/>
      <c r="B46" s="72" t="s">
        <v>113</v>
      </c>
      <c r="C46" s="73" t="s">
        <v>141</v>
      </c>
      <c r="D46" s="73">
        <v>1</v>
      </c>
      <c r="E46" s="74"/>
      <c r="F46" s="75">
        <f t="shared" si="2"/>
        <v>0</v>
      </c>
      <c r="G46" s="76"/>
      <c r="H46" s="77">
        <f t="shared" si="3"/>
        <v>5000</v>
      </c>
      <c r="I46" s="78">
        <v>100</v>
      </c>
      <c r="J46" s="2"/>
      <c r="K46" s="2"/>
    </row>
    <row r="47" spans="1:11" x14ac:dyDescent="0.2">
      <c r="A47" s="8"/>
      <c r="B47" s="72" t="s">
        <v>114</v>
      </c>
      <c r="C47" s="73" t="s">
        <v>142</v>
      </c>
      <c r="D47" s="73">
        <v>1</v>
      </c>
      <c r="E47" s="74"/>
      <c r="F47" s="75"/>
      <c r="G47" s="76"/>
      <c r="H47" s="77">
        <f t="shared" si="3"/>
        <v>5000</v>
      </c>
      <c r="I47" s="78">
        <v>100</v>
      </c>
      <c r="J47" s="2"/>
      <c r="K47" s="2"/>
    </row>
    <row r="48" spans="1:11" x14ac:dyDescent="0.2">
      <c r="A48" s="8"/>
      <c r="B48" s="72" t="s">
        <v>115</v>
      </c>
      <c r="C48" s="73" t="s">
        <v>143</v>
      </c>
      <c r="D48" s="73">
        <v>1</v>
      </c>
      <c r="E48" s="74"/>
      <c r="F48" s="75">
        <f t="shared" si="2"/>
        <v>0</v>
      </c>
      <c r="G48" s="76"/>
      <c r="H48" s="77">
        <f t="shared" si="3"/>
        <v>5000</v>
      </c>
      <c r="I48" s="78">
        <v>100</v>
      </c>
      <c r="J48" s="2"/>
      <c r="K48" s="2"/>
    </row>
    <row r="49" spans="1:11" x14ac:dyDescent="0.2">
      <c r="A49" s="8"/>
      <c r="B49" s="72" t="s">
        <v>116</v>
      </c>
      <c r="C49" s="73" t="s">
        <v>144</v>
      </c>
      <c r="D49" s="73">
        <v>2</v>
      </c>
      <c r="E49" s="74"/>
      <c r="F49" s="75">
        <f t="shared" si="2"/>
        <v>0</v>
      </c>
      <c r="G49" s="76"/>
      <c r="H49" s="77">
        <f t="shared" si="3"/>
        <v>5000</v>
      </c>
      <c r="I49" s="78">
        <v>100</v>
      </c>
      <c r="J49" s="2"/>
      <c r="K49" s="2"/>
    </row>
    <row r="50" spans="1:11" x14ac:dyDescent="0.2">
      <c r="A50" s="8"/>
      <c r="B50" s="255" t="s">
        <v>117</v>
      </c>
      <c r="C50" s="167" t="s">
        <v>237</v>
      </c>
      <c r="D50" s="73">
        <v>1</v>
      </c>
      <c r="E50" s="74"/>
      <c r="F50" s="75">
        <f t="shared" si="2"/>
        <v>0</v>
      </c>
      <c r="G50" s="76"/>
      <c r="H50" s="77">
        <f t="shared" si="3"/>
        <v>5000</v>
      </c>
      <c r="I50" s="78">
        <v>100</v>
      </c>
      <c r="J50" s="2"/>
      <c r="K50" s="2"/>
    </row>
    <row r="51" spans="1:11" x14ac:dyDescent="0.2">
      <c r="A51" s="8"/>
      <c r="B51" s="72" t="s">
        <v>118</v>
      </c>
      <c r="C51" s="73" t="s">
        <v>145</v>
      </c>
      <c r="D51" s="73">
        <v>1</v>
      </c>
      <c r="E51" s="74"/>
      <c r="F51" s="75">
        <f t="shared" si="2"/>
        <v>0</v>
      </c>
      <c r="G51" s="76"/>
      <c r="H51" s="77">
        <f t="shared" si="3"/>
        <v>5000</v>
      </c>
      <c r="I51" s="78">
        <v>100</v>
      </c>
      <c r="J51" s="2"/>
      <c r="K51" s="2"/>
    </row>
    <row r="52" spans="1:11" x14ac:dyDescent="0.2">
      <c r="A52" s="8"/>
      <c r="B52" s="72" t="s">
        <v>119</v>
      </c>
      <c r="C52" s="73" t="s">
        <v>146</v>
      </c>
      <c r="D52" s="73">
        <v>1</v>
      </c>
      <c r="E52" s="74"/>
      <c r="F52" s="75">
        <f t="shared" si="2"/>
        <v>0</v>
      </c>
      <c r="G52" s="76"/>
      <c r="H52" s="77">
        <f t="shared" si="3"/>
        <v>2000</v>
      </c>
      <c r="I52" s="78">
        <v>40</v>
      </c>
      <c r="J52" s="2"/>
      <c r="K52" s="2"/>
    </row>
    <row r="53" spans="1:11" ht="25.5" x14ac:dyDescent="0.2">
      <c r="A53" s="8"/>
      <c r="B53" s="206" t="s">
        <v>120</v>
      </c>
      <c r="C53" s="81" t="s">
        <v>147</v>
      </c>
      <c r="D53" s="81">
        <v>4</v>
      </c>
      <c r="E53" s="82"/>
      <c r="F53" s="83">
        <f t="shared" si="2"/>
        <v>0</v>
      </c>
      <c r="G53" s="84"/>
      <c r="H53" s="85">
        <f t="shared" si="3"/>
        <v>500</v>
      </c>
      <c r="I53" s="86">
        <v>10</v>
      </c>
      <c r="J53" s="2"/>
      <c r="K53" s="2"/>
    </row>
    <row r="54" spans="1:11" ht="13.5" thickBot="1" x14ac:dyDescent="0.25">
      <c r="A54" s="8"/>
      <c r="B54" s="207" t="s">
        <v>9</v>
      </c>
      <c r="C54" s="137"/>
      <c r="D54" s="137"/>
      <c r="E54" s="138">
        <f>SUM(E35:E53)</f>
        <v>0</v>
      </c>
      <c r="F54" s="138">
        <f>SUM(F35:F53)</f>
        <v>0</v>
      </c>
      <c r="G54" s="137"/>
      <c r="H54" s="137"/>
      <c r="I54" s="139"/>
      <c r="J54" s="2"/>
      <c r="K54" s="2"/>
    </row>
    <row r="55" spans="1:11" x14ac:dyDescent="0.2">
      <c r="A55" s="8"/>
      <c r="B55" s="8"/>
      <c r="C55" s="8"/>
      <c r="D55" s="8"/>
      <c r="E55" s="8"/>
      <c r="F55" s="8"/>
      <c r="G55" s="8"/>
      <c r="H55" s="8"/>
      <c r="I55" s="8"/>
      <c r="J55" s="2"/>
      <c r="K55" s="2"/>
    </row>
    <row r="56" spans="1:11" s="1" customFormat="1" ht="12.95" customHeight="1" x14ac:dyDescent="0.2">
      <c r="A56" s="4"/>
      <c r="C56" s="4"/>
      <c r="D56" s="4"/>
      <c r="E56" s="234" t="s">
        <v>150</v>
      </c>
      <c r="F56" s="235"/>
      <c r="G56" s="235"/>
      <c r="H56" s="140">
        <f>SUM(F54,F31)</f>
        <v>6</v>
      </c>
      <c r="I56" s="4"/>
      <c r="J56" s="4"/>
      <c r="K56" s="4"/>
    </row>
    <row r="57" spans="1:11" x14ac:dyDescent="0.2">
      <c r="A57" s="2"/>
      <c r="B57" s="2"/>
      <c r="C57" s="2"/>
      <c r="D57" s="2"/>
      <c r="E57" s="2"/>
      <c r="F57" s="2"/>
      <c r="G57" s="2"/>
      <c r="H57" s="2"/>
      <c r="I57" s="2"/>
      <c r="J57" s="2"/>
      <c r="K57" s="2"/>
    </row>
    <row r="58" spans="1:11" x14ac:dyDescent="0.2">
      <c r="A58" s="2"/>
      <c r="B58" s="4"/>
      <c r="C58" s="2"/>
      <c r="D58" s="2"/>
      <c r="E58" s="2"/>
      <c r="F58" s="2"/>
      <c r="G58" s="2"/>
      <c r="H58" s="2"/>
      <c r="I58" s="2"/>
      <c r="J58" s="2"/>
      <c r="K58" s="2"/>
    </row>
  </sheetData>
  <mergeCells count="3">
    <mergeCell ref="B11:I11"/>
    <mergeCell ref="B33:I33"/>
    <mergeCell ref="E56:G56"/>
  </mergeCells>
  <phoneticPr fontId="7"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M46" sqref="M46"/>
    </sheetView>
  </sheetViews>
  <sheetFormatPr defaultColWidth="11" defaultRowHeight="12.75" x14ac:dyDescent="0.2"/>
  <cols>
    <col min="1" max="1" width="4.75" customWidth="1"/>
    <col min="2" max="2" width="30.125" customWidth="1"/>
    <col min="3" max="3" width="14.375" customWidth="1"/>
    <col min="4" max="4" width="11" customWidth="1"/>
    <col min="5" max="5" width="10.375" customWidth="1"/>
    <col min="6" max="6" width="11" customWidth="1"/>
    <col min="7" max="7" width="17.75" customWidth="1"/>
    <col min="8" max="8" width="14" customWidth="1"/>
    <col min="9" max="9" width="12.625" customWidth="1"/>
  </cols>
  <sheetData>
    <row r="1" spans="1:10" x14ac:dyDescent="0.2">
      <c r="A1" s="116"/>
      <c r="B1" s="116"/>
      <c r="C1" s="116"/>
      <c r="D1" s="116"/>
      <c r="E1" s="116"/>
      <c r="F1" s="116"/>
      <c r="G1" s="116"/>
      <c r="H1" s="116"/>
      <c r="I1" s="116"/>
      <c r="J1" s="116"/>
    </row>
    <row r="2" spans="1:10" ht="15" x14ac:dyDescent="0.2">
      <c r="A2" s="116"/>
      <c r="B2" s="150" t="s">
        <v>16</v>
      </c>
      <c r="C2" s="116"/>
      <c r="D2" s="116"/>
      <c r="E2" s="116"/>
      <c r="F2" s="116"/>
      <c r="G2" s="116"/>
      <c r="H2" s="116"/>
      <c r="I2" s="116"/>
      <c r="J2" s="116"/>
    </row>
    <row r="3" spans="1:10" x14ac:dyDescent="0.2">
      <c r="A3" s="118" t="s">
        <v>10</v>
      </c>
      <c r="B3" s="191" t="s">
        <v>76</v>
      </c>
      <c r="C3" s="116"/>
      <c r="D3" s="116"/>
      <c r="E3" s="116"/>
      <c r="F3" s="116"/>
      <c r="G3" s="117"/>
      <c r="H3" s="116"/>
      <c r="I3" s="116"/>
      <c r="J3" s="116"/>
    </row>
    <row r="4" spans="1:10" x14ac:dyDescent="0.2">
      <c r="A4" s="118" t="s">
        <v>11</v>
      </c>
      <c r="B4" s="191" t="s">
        <v>18</v>
      </c>
      <c r="C4" s="116"/>
      <c r="D4" s="116"/>
      <c r="E4" s="116"/>
      <c r="F4" s="116"/>
      <c r="G4" s="116"/>
      <c r="H4" s="116"/>
      <c r="I4" s="116"/>
      <c r="J4" s="116"/>
    </row>
    <row r="5" spans="1:10" x14ac:dyDescent="0.2">
      <c r="A5" s="118" t="s">
        <v>12</v>
      </c>
      <c r="B5" s="191" t="s">
        <v>19</v>
      </c>
      <c r="C5" s="151"/>
      <c r="D5" s="151"/>
      <c r="E5" s="151"/>
      <c r="F5" s="151"/>
      <c r="G5" s="151"/>
      <c r="H5" s="151"/>
      <c r="I5" s="151"/>
      <c r="J5" s="116"/>
    </row>
    <row r="6" spans="1:10" x14ac:dyDescent="0.2">
      <c r="A6" s="118"/>
      <c r="B6" s="119"/>
      <c r="C6" s="151"/>
      <c r="D6" s="151"/>
      <c r="E6" s="151"/>
      <c r="F6" s="151"/>
      <c r="G6" s="151"/>
      <c r="H6" s="151"/>
      <c r="I6" s="151"/>
      <c r="J6" s="116"/>
    </row>
    <row r="7" spans="1:10" ht="13.5" thickBot="1" x14ac:dyDescent="0.25">
      <c r="A7" s="149"/>
      <c r="B7" s="119"/>
      <c r="C7" s="8"/>
      <c r="D7" s="8"/>
      <c r="E7" s="8"/>
      <c r="F7" s="8"/>
      <c r="G7" s="8"/>
      <c r="H7" s="8"/>
      <c r="I7" s="8"/>
      <c r="J7" s="2"/>
    </row>
    <row r="8" spans="1:10" s="1" customFormat="1" ht="39" thickBot="1" x14ac:dyDescent="0.25">
      <c r="A8" s="9"/>
      <c r="B8" s="10" t="s">
        <v>192</v>
      </c>
      <c r="C8" s="11" t="s">
        <v>31</v>
      </c>
      <c r="D8" s="11" t="s">
        <v>80</v>
      </c>
      <c r="E8" s="12" t="s">
        <v>32</v>
      </c>
      <c r="F8" s="12" t="s">
        <v>81</v>
      </c>
      <c r="G8" s="12" t="s">
        <v>190</v>
      </c>
      <c r="H8" s="11" t="s">
        <v>83</v>
      </c>
      <c r="I8" s="13" t="s">
        <v>84</v>
      </c>
      <c r="J8" s="4"/>
    </row>
    <row r="9" spans="1:10" x14ac:dyDescent="0.2">
      <c r="A9" s="8"/>
      <c r="B9" s="236" t="s">
        <v>188</v>
      </c>
      <c r="C9" s="237"/>
      <c r="D9" s="237"/>
      <c r="E9" s="237"/>
      <c r="F9" s="237"/>
      <c r="G9" s="237"/>
      <c r="H9" s="237"/>
      <c r="I9" s="238"/>
      <c r="J9" s="2"/>
    </row>
    <row r="10" spans="1:10" x14ac:dyDescent="0.2">
      <c r="A10" s="8"/>
      <c r="B10" s="5"/>
      <c r="C10" s="6"/>
      <c r="D10" s="6"/>
      <c r="E10" s="6"/>
      <c r="F10" s="6"/>
      <c r="G10" s="6"/>
      <c r="H10" s="6"/>
      <c r="I10" s="7"/>
      <c r="J10" s="2"/>
    </row>
    <row r="11" spans="1:10" ht="25.5" x14ac:dyDescent="0.2">
      <c r="A11" s="8"/>
      <c r="B11" s="65" t="s">
        <v>151</v>
      </c>
      <c r="C11" s="256" t="s">
        <v>152</v>
      </c>
      <c r="D11" s="66">
        <v>1</v>
      </c>
      <c r="E11" s="67">
        <v>35</v>
      </c>
      <c r="F11" s="68">
        <f>D11*E11</f>
        <v>35</v>
      </c>
      <c r="G11" s="146" t="s">
        <v>15</v>
      </c>
      <c r="H11" s="70">
        <v>1</v>
      </c>
      <c r="I11" s="71">
        <v>50</v>
      </c>
      <c r="J11" s="2"/>
    </row>
    <row r="12" spans="1:10" ht="25.5" x14ac:dyDescent="0.2">
      <c r="A12" s="8"/>
      <c r="B12" s="72" t="s">
        <v>153</v>
      </c>
      <c r="C12" s="184" t="s">
        <v>154</v>
      </c>
      <c r="D12" s="73">
        <v>4</v>
      </c>
      <c r="E12" s="74">
        <v>5</v>
      </c>
      <c r="F12" s="75">
        <f t="shared" ref="F12:F19" si="0">D12*E12</f>
        <v>20</v>
      </c>
      <c r="G12" s="147" t="s">
        <v>15</v>
      </c>
      <c r="H12" s="77">
        <v>3</v>
      </c>
      <c r="I12" s="78">
        <v>150</v>
      </c>
      <c r="J12" s="2"/>
    </row>
    <row r="13" spans="1:10" x14ac:dyDescent="0.2">
      <c r="A13" s="8"/>
      <c r="B13" s="72" t="s">
        <v>155</v>
      </c>
      <c r="C13" s="73" t="s">
        <v>156</v>
      </c>
      <c r="D13" s="73">
        <v>16</v>
      </c>
      <c r="E13" s="74"/>
      <c r="F13" s="75">
        <f t="shared" si="0"/>
        <v>0</v>
      </c>
      <c r="G13" s="76"/>
      <c r="H13" s="77">
        <v>5</v>
      </c>
      <c r="I13" s="78">
        <v>250</v>
      </c>
      <c r="J13" s="2"/>
    </row>
    <row r="14" spans="1:10" x14ac:dyDescent="0.2">
      <c r="A14" s="8"/>
      <c r="B14" s="72" t="s">
        <v>157</v>
      </c>
      <c r="C14" s="73" t="s">
        <v>158</v>
      </c>
      <c r="D14" s="73">
        <v>17</v>
      </c>
      <c r="E14" s="74"/>
      <c r="F14" s="75">
        <f t="shared" si="0"/>
        <v>0</v>
      </c>
      <c r="G14" s="76"/>
      <c r="H14" s="77">
        <v>5</v>
      </c>
      <c r="I14" s="78">
        <v>250</v>
      </c>
      <c r="J14" s="2"/>
    </row>
    <row r="15" spans="1:10" ht="38.25" x14ac:dyDescent="0.2">
      <c r="A15" s="8"/>
      <c r="B15" s="189" t="s">
        <v>159</v>
      </c>
      <c r="C15" s="73" t="s">
        <v>160</v>
      </c>
      <c r="D15" s="73">
        <v>32</v>
      </c>
      <c r="E15" s="74"/>
      <c r="F15" s="75">
        <f t="shared" si="0"/>
        <v>0</v>
      </c>
      <c r="G15" s="76"/>
      <c r="H15" s="77">
        <v>5</v>
      </c>
      <c r="I15" s="78">
        <v>250</v>
      </c>
      <c r="J15" s="2"/>
    </row>
    <row r="16" spans="1:10" x14ac:dyDescent="0.2">
      <c r="A16" s="8"/>
      <c r="B16" s="72" t="s">
        <v>161</v>
      </c>
      <c r="C16" s="73" t="s">
        <v>162</v>
      </c>
      <c r="D16" s="73">
        <v>75</v>
      </c>
      <c r="E16" s="74"/>
      <c r="F16" s="75">
        <f t="shared" si="0"/>
        <v>0</v>
      </c>
      <c r="G16" s="76"/>
      <c r="H16" s="77">
        <v>3</v>
      </c>
      <c r="I16" s="78">
        <v>150</v>
      </c>
      <c r="J16" s="2"/>
    </row>
    <row r="17" spans="1:10" x14ac:dyDescent="0.2">
      <c r="A17" s="8"/>
      <c r="B17" s="72" t="s">
        <v>163</v>
      </c>
      <c r="C17" s="73" t="s">
        <v>162</v>
      </c>
      <c r="D17" s="73">
        <v>60</v>
      </c>
      <c r="E17" s="74"/>
      <c r="F17" s="75">
        <f t="shared" si="0"/>
        <v>0</v>
      </c>
      <c r="G17" s="76"/>
      <c r="H17" s="77">
        <v>3</v>
      </c>
      <c r="I17" s="78">
        <v>150</v>
      </c>
      <c r="J17" s="2"/>
    </row>
    <row r="18" spans="1:10" x14ac:dyDescent="0.2">
      <c r="A18" s="8"/>
      <c r="B18" s="72" t="s">
        <v>164</v>
      </c>
      <c r="C18" s="73" t="s">
        <v>165</v>
      </c>
      <c r="D18" s="73">
        <v>12</v>
      </c>
      <c r="E18" s="74"/>
      <c r="F18" s="75">
        <f t="shared" si="0"/>
        <v>0</v>
      </c>
      <c r="G18" s="76"/>
      <c r="H18" s="77">
        <v>3</v>
      </c>
      <c r="I18" s="78">
        <v>150</v>
      </c>
      <c r="J18" s="2"/>
    </row>
    <row r="19" spans="1:10" ht="51" x14ac:dyDescent="0.2">
      <c r="A19" s="8"/>
      <c r="B19" s="190" t="s">
        <v>166</v>
      </c>
      <c r="C19" s="81" t="s">
        <v>162</v>
      </c>
      <c r="D19" s="81">
        <f>6*12</f>
        <v>72</v>
      </c>
      <c r="E19" s="82"/>
      <c r="F19" s="83">
        <f t="shared" si="0"/>
        <v>0</v>
      </c>
      <c r="G19" s="84"/>
      <c r="H19" s="85">
        <v>3</v>
      </c>
      <c r="I19" s="86">
        <v>150</v>
      </c>
      <c r="J19" s="2"/>
    </row>
    <row r="20" spans="1:10" ht="51" x14ac:dyDescent="0.2">
      <c r="A20" s="8"/>
      <c r="B20" s="189" t="s">
        <v>167</v>
      </c>
      <c r="C20" s="73" t="s">
        <v>156</v>
      </c>
      <c r="D20" s="73">
        <v>1</v>
      </c>
      <c r="E20" s="74"/>
      <c r="F20" s="75"/>
      <c r="G20" s="76"/>
      <c r="H20" s="73"/>
      <c r="I20" s="78"/>
      <c r="J20" s="2"/>
    </row>
    <row r="21" spans="1:10" x14ac:dyDescent="0.2">
      <c r="A21" s="8"/>
      <c r="B21" s="185" t="s">
        <v>9</v>
      </c>
      <c r="C21" s="186"/>
      <c r="D21" s="186"/>
      <c r="E21" s="187">
        <f>SUM(E11:E20)</f>
        <v>40</v>
      </c>
      <c r="F21" s="187">
        <f>SUM(F11:F20)</f>
        <v>55</v>
      </c>
      <c r="G21" s="186"/>
      <c r="H21" s="186"/>
      <c r="I21" s="188"/>
      <c r="J21" s="2"/>
    </row>
    <row r="22" spans="1:10" ht="13.5" thickBot="1" x14ac:dyDescent="0.25">
      <c r="A22" s="8"/>
      <c r="B22" s="14"/>
      <c r="C22" s="15"/>
      <c r="D22" s="15"/>
      <c r="E22" s="43"/>
      <c r="F22" s="43"/>
      <c r="G22" s="15"/>
      <c r="H22" s="15"/>
      <c r="I22" s="16"/>
      <c r="J22" s="2"/>
    </row>
    <row r="23" spans="1:10" x14ac:dyDescent="0.2">
      <c r="A23" s="8"/>
      <c r="B23" s="231" t="s">
        <v>189</v>
      </c>
      <c r="C23" s="232"/>
      <c r="D23" s="232"/>
      <c r="E23" s="232"/>
      <c r="F23" s="232"/>
      <c r="G23" s="232"/>
      <c r="H23" s="232"/>
      <c r="I23" s="233"/>
      <c r="J23" s="2"/>
    </row>
    <row r="24" spans="1:10" x14ac:dyDescent="0.2">
      <c r="A24" s="8"/>
      <c r="B24" s="5"/>
      <c r="C24" s="6"/>
      <c r="D24" s="6"/>
      <c r="E24" s="6"/>
      <c r="F24" s="6"/>
      <c r="G24" s="6"/>
      <c r="H24" s="6"/>
      <c r="I24" s="7"/>
      <c r="J24" s="2"/>
    </row>
    <row r="25" spans="1:10" x14ac:dyDescent="0.2">
      <c r="A25" s="8"/>
      <c r="B25" s="208" t="s">
        <v>168</v>
      </c>
      <c r="C25" s="66" t="s">
        <v>169</v>
      </c>
      <c r="D25" s="66">
        <v>2</v>
      </c>
      <c r="E25" s="67"/>
      <c r="F25" s="68">
        <f>D25*E25</f>
        <v>0</v>
      </c>
      <c r="G25" s="69"/>
      <c r="H25" s="70" t="s">
        <v>7</v>
      </c>
      <c r="I25" s="71">
        <v>10</v>
      </c>
      <c r="J25" s="3"/>
    </row>
    <row r="26" spans="1:10" x14ac:dyDescent="0.2">
      <c r="A26" s="8"/>
      <c r="B26" s="72" t="s">
        <v>170</v>
      </c>
      <c r="C26" s="73" t="s">
        <v>171</v>
      </c>
      <c r="D26" s="73">
        <v>15</v>
      </c>
      <c r="E26" s="74"/>
      <c r="F26" s="75">
        <f t="shared" ref="F26:F38" si="1">D26*E26</f>
        <v>0</v>
      </c>
      <c r="G26" s="76"/>
      <c r="H26" s="77" t="s">
        <v>7</v>
      </c>
      <c r="I26" s="78">
        <v>1</v>
      </c>
      <c r="J26" s="3"/>
    </row>
    <row r="27" spans="1:10" x14ac:dyDescent="0.2">
      <c r="A27" s="8"/>
      <c r="B27" s="72" t="s">
        <v>172</v>
      </c>
      <c r="C27" s="73" t="s">
        <v>171</v>
      </c>
      <c r="D27" s="73">
        <v>15</v>
      </c>
      <c r="E27" s="74"/>
      <c r="F27" s="75">
        <f t="shared" si="1"/>
        <v>0</v>
      </c>
      <c r="G27" s="76"/>
      <c r="H27" s="77" t="s">
        <v>7</v>
      </c>
      <c r="I27" s="78">
        <v>1</v>
      </c>
      <c r="J27" s="3"/>
    </row>
    <row r="28" spans="1:10" x14ac:dyDescent="0.2">
      <c r="A28" s="8"/>
      <c r="B28" s="72" t="s">
        <v>173</v>
      </c>
      <c r="C28" s="73" t="s">
        <v>171</v>
      </c>
      <c r="D28" s="73">
        <v>15</v>
      </c>
      <c r="E28" s="74"/>
      <c r="F28" s="75">
        <f t="shared" si="1"/>
        <v>0</v>
      </c>
      <c r="G28" s="76"/>
      <c r="H28" s="77" t="s">
        <v>7</v>
      </c>
      <c r="I28" s="78">
        <v>1</v>
      </c>
      <c r="J28" s="3"/>
    </row>
    <row r="29" spans="1:10" x14ac:dyDescent="0.2">
      <c r="A29" s="8"/>
      <c r="B29" s="72" t="s">
        <v>174</v>
      </c>
      <c r="C29" s="73" t="s">
        <v>171</v>
      </c>
      <c r="D29" s="73">
        <v>30</v>
      </c>
      <c r="E29" s="74"/>
      <c r="F29" s="75">
        <f t="shared" si="1"/>
        <v>0</v>
      </c>
      <c r="G29" s="76"/>
      <c r="H29" s="77" t="s">
        <v>7</v>
      </c>
      <c r="I29" s="78">
        <v>1</v>
      </c>
      <c r="J29" s="3"/>
    </row>
    <row r="30" spans="1:10" x14ac:dyDescent="0.2">
      <c r="A30" s="8"/>
      <c r="B30" s="72" t="s">
        <v>175</v>
      </c>
      <c r="C30" s="73" t="s">
        <v>176</v>
      </c>
      <c r="D30" s="73">
        <v>1</v>
      </c>
      <c r="E30" s="74"/>
      <c r="F30" s="75">
        <f t="shared" si="1"/>
        <v>0</v>
      </c>
      <c r="G30" s="76"/>
      <c r="H30" s="77" t="s">
        <v>7</v>
      </c>
      <c r="I30" s="78">
        <v>1</v>
      </c>
      <c r="J30" s="3"/>
    </row>
    <row r="31" spans="1:10" x14ac:dyDescent="0.2">
      <c r="A31" s="8"/>
      <c r="B31" s="72" t="s">
        <v>177</v>
      </c>
      <c r="C31" s="73" t="s">
        <v>178</v>
      </c>
      <c r="D31" s="73">
        <v>1</v>
      </c>
      <c r="E31" s="74"/>
      <c r="F31" s="75">
        <f t="shared" si="1"/>
        <v>0</v>
      </c>
      <c r="G31" s="76"/>
      <c r="H31" s="77" t="s">
        <v>7</v>
      </c>
      <c r="I31" s="78">
        <v>1</v>
      </c>
      <c r="J31" s="3"/>
    </row>
    <row r="32" spans="1:10" x14ac:dyDescent="0.2">
      <c r="A32" s="8"/>
      <c r="B32" s="72" t="s">
        <v>179</v>
      </c>
      <c r="C32" s="73" t="s">
        <v>171</v>
      </c>
      <c r="D32" s="73">
        <v>30</v>
      </c>
      <c r="E32" s="74"/>
      <c r="F32" s="75">
        <f t="shared" si="1"/>
        <v>0</v>
      </c>
      <c r="G32" s="76"/>
      <c r="H32" s="77" t="s">
        <v>7</v>
      </c>
      <c r="I32" s="78">
        <v>1</v>
      </c>
      <c r="J32" s="3"/>
    </row>
    <row r="33" spans="1:10" x14ac:dyDescent="0.2">
      <c r="A33" s="8"/>
      <c r="B33" s="72" t="s">
        <v>180</v>
      </c>
      <c r="C33" s="73" t="s">
        <v>171</v>
      </c>
      <c r="D33" s="73">
        <v>3</v>
      </c>
      <c r="E33" s="74"/>
      <c r="F33" s="75">
        <f t="shared" si="1"/>
        <v>0</v>
      </c>
      <c r="G33" s="76"/>
      <c r="H33" s="77" t="s">
        <v>7</v>
      </c>
      <c r="I33" s="78">
        <v>1</v>
      </c>
      <c r="J33" s="3"/>
    </row>
    <row r="34" spans="1:10" x14ac:dyDescent="0.2">
      <c r="A34" s="8"/>
      <c r="B34" s="72" t="s">
        <v>181</v>
      </c>
      <c r="C34" s="73" t="s">
        <v>171</v>
      </c>
      <c r="D34" s="73">
        <v>3.25</v>
      </c>
      <c r="E34" s="74"/>
      <c r="F34" s="75">
        <f t="shared" si="1"/>
        <v>0</v>
      </c>
      <c r="G34" s="76"/>
      <c r="H34" s="77" t="s">
        <v>7</v>
      </c>
      <c r="I34" s="78">
        <v>1</v>
      </c>
      <c r="J34" s="3"/>
    </row>
    <row r="35" spans="1:10" x14ac:dyDescent="0.2">
      <c r="A35" s="8"/>
      <c r="B35" s="72" t="s">
        <v>182</v>
      </c>
      <c r="C35" s="73" t="s">
        <v>171</v>
      </c>
      <c r="D35" s="73">
        <v>0.25</v>
      </c>
      <c r="E35" s="74"/>
      <c r="F35" s="75">
        <f t="shared" si="1"/>
        <v>0</v>
      </c>
      <c r="G35" s="76"/>
      <c r="H35" s="77" t="s">
        <v>7</v>
      </c>
      <c r="I35" s="78">
        <v>4</v>
      </c>
      <c r="J35" s="3"/>
    </row>
    <row r="36" spans="1:10" ht="38.25" x14ac:dyDescent="0.2">
      <c r="A36" s="8"/>
      <c r="B36" s="189" t="s">
        <v>183</v>
      </c>
      <c r="C36" s="73" t="s">
        <v>184</v>
      </c>
      <c r="D36" s="73">
        <v>42</v>
      </c>
      <c r="E36" s="74"/>
      <c r="F36" s="75">
        <f t="shared" si="1"/>
        <v>0</v>
      </c>
      <c r="G36" s="76"/>
      <c r="H36" s="77" t="s">
        <v>7</v>
      </c>
      <c r="I36" s="78">
        <v>1</v>
      </c>
      <c r="J36" s="3"/>
    </row>
    <row r="37" spans="1:10" ht="51" x14ac:dyDescent="0.2">
      <c r="A37" s="8"/>
      <c r="B37" s="189" t="s">
        <v>185</v>
      </c>
      <c r="C37" s="73" t="s">
        <v>186</v>
      </c>
      <c r="D37" s="73">
        <f>1/100</f>
        <v>0.01</v>
      </c>
      <c r="E37" s="74"/>
      <c r="F37" s="75">
        <f t="shared" si="1"/>
        <v>0</v>
      </c>
      <c r="G37" s="76"/>
      <c r="H37" s="77" t="s">
        <v>7</v>
      </c>
      <c r="I37" s="78">
        <v>100</v>
      </c>
      <c r="J37" s="3"/>
    </row>
    <row r="38" spans="1:10" ht="26.25" thickBot="1" x14ac:dyDescent="0.25">
      <c r="A38" s="8"/>
      <c r="B38" s="224" t="s">
        <v>187</v>
      </c>
      <c r="C38" s="81" t="s">
        <v>138</v>
      </c>
      <c r="D38" s="81">
        <v>1</v>
      </c>
      <c r="E38" s="82"/>
      <c r="F38" s="83">
        <f t="shared" si="1"/>
        <v>0</v>
      </c>
      <c r="G38" s="84"/>
      <c r="H38" s="85" t="s">
        <v>7</v>
      </c>
      <c r="I38" s="86">
        <v>1</v>
      </c>
      <c r="J38" s="3"/>
    </row>
    <row r="39" spans="1:10" x14ac:dyDescent="0.2">
      <c r="A39" s="8"/>
      <c r="B39" s="120" t="s">
        <v>9</v>
      </c>
      <c r="C39" s="121"/>
      <c r="D39" s="121"/>
      <c r="E39" s="122">
        <f>SUM(E25:E38)</f>
        <v>0</v>
      </c>
      <c r="F39" s="122">
        <f>SUM(F25:F38)</f>
        <v>0</v>
      </c>
      <c r="G39" s="121"/>
      <c r="H39" s="121"/>
      <c r="I39" s="123"/>
      <c r="J39" s="3"/>
    </row>
    <row r="40" spans="1:10" ht="13.5" thickBot="1" x14ac:dyDescent="0.25">
      <c r="A40" s="8"/>
      <c r="B40" s="14"/>
      <c r="C40" s="15"/>
      <c r="D40" s="15"/>
      <c r="E40" s="15"/>
      <c r="F40" s="15"/>
      <c r="G40" s="15"/>
      <c r="H40" s="15"/>
      <c r="I40" s="16"/>
      <c r="J40" s="2"/>
    </row>
    <row r="41" spans="1:10" x14ac:dyDescent="0.2">
      <c r="A41" s="8"/>
      <c r="B41" s="8"/>
      <c r="C41" s="8"/>
      <c r="D41" s="8"/>
      <c r="E41" s="8"/>
      <c r="F41" s="8"/>
      <c r="G41" s="8"/>
      <c r="H41" s="8"/>
      <c r="I41" s="8"/>
      <c r="J41" s="2"/>
    </row>
    <row r="42" spans="1:10" x14ac:dyDescent="0.2">
      <c r="A42" s="8"/>
      <c r="B42" s="8"/>
      <c r="C42" s="8"/>
      <c r="D42" s="8"/>
      <c r="E42" s="239"/>
      <c r="F42" s="239"/>
      <c r="G42" s="240"/>
      <c r="H42" s="8"/>
      <c r="I42" s="8"/>
      <c r="J42" s="2"/>
    </row>
    <row r="43" spans="1:10" x14ac:dyDescent="0.2">
      <c r="A43" s="8"/>
      <c r="B43" s="8"/>
      <c r="C43" s="8"/>
      <c r="D43" s="8"/>
      <c r="E43" s="8"/>
      <c r="F43" s="8"/>
      <c r="G43" s="8"/>
      <c r="H43" s="8"/>
      <c r="I43" s="8"/>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8" spans="1:10" x14ac:dyDescent="0.2">
      <c r="G48" s="28"/>
    </row>
  </sheetData>
  <mergeCells count="3">
    <mergeCell ref="B9:I9"/>
    <mergeCell ref="B23:I23"/>
    <mergeCell ref="E42:G42"/>
  </mergeCells>
  <phoneticPr fontId="7"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K9" sqref="K9"/>
    </sheetView>
  </sheetViews>
  <sheetFormatPr defaultColWidth="11" defaultRowHeight="12.75" x14ac:dyDescent="0.2"/>
  <cols>
    <col min="2" max="2" width="28.375" customWidth="1"/>
    <col min="3" max="3" width="17.75" customWidth="1"/>
    <col min="4" max="4" width="10.75" customWidth="1"/>
    <col min="6" max="6" width="11.625" customWidth="1"/>
    <col min="7" max="7" width="14.375" customWidth="1"/>
    <col min="8" max="8" width="15" customWidth="1"/>
  </cols>
  <sheetData>
    <row r="1" spans="1:9" ht="15" x14ac:dyDescent="0.2">
      <c r="A1" s="116"/>
      <c r="B1" s="148" t="s">
        <v>16</v>
      </c>
      <c r="C1" s="116"/>
      <c r="D1" s="116"/>
      <c r="E1" s="116"/>
      <c r="F1" s="116"/>
      <c r="I1" s="116"/>
    </row>
    <row r="2" spans="1:9" x14ac:dyDescent="0.2">
      <c r="A2" s="118" t="s">
        <v>10</v>
      </c>
      <c r="B2" s="191" t="s">
        <v>76</v>
      </c>
      <c r="C2" s="116"/>
      <c r="D2" s="116"/>
      <c r="E2" s="116"/>
      <c r="F2" s="116"/>
      <c r="G2" s="117"/>
      <c r="H2" s="116"/>
      <c r="I2" s="116"/>
    </row>
    <row r="3" spans="1:9" x14ac:dyDescent="0.2">
      <c r="A3" s="118" t="s">
        <v>11</v>
      </c>
      <c r="B3" s="191" t="s">
        <v>18</v>
      </c>
      <c r="C3" s="8"/>
      <c r="D3" s="8"/>
      <c r="E3" s="8"/>
      <c r="F3" s="8"/>
      <c r="G3" s="8"/>
      <c r="H3" s="8"/>
      <c r="I3" s="2"/>
    </row>
    <row r="4" spans="1:9" x14ac:dyDescent="0.2">
      <c r="A4" s="118" t="s">
        <v>12</v>
      </c>
      <c r="B4" s="191" t="s">
        <v>191</v>
      </c>
      <c r="C4" s="8"/>
      <c r="D4" s="8"/>
      <c r="E4" s="8"/>
      <c r="F4" s="8"/>
      <c r="G4" s="8"/>
      <c r="H4" s="8"/>
      <c r="I4" s="2"/>
    </row>
    <row r="5" spans="1:9" ht="26.1" customHeight="1" x14ac:dyDescent="0.2">
      <c r="A5" s="215" t="s">
        <v>13</v>
      </c>
      <c r="B5" s="244" t="s">
        <v>220</v>
      </c>
      <c r="C5" s="244"/>
      <c r="D5" s="244"/>
      <c r="E5" s="244"/>
      <c r="F5" s="244"/>
      <c r="G5" s="244"/>
      <c r="H5" s="244"/>
      <c r="I5" s="244"/>
    </row>
    <row r="6" spans="1:9" ht="13.5" thickBot="1" x14ac:dyDescent="0.25">
      <c r="A6" s="8"/>
      <c r="B6" s="8"/>
      <c r="C6" s="8"/>
      <c r="D6" s="8"/>
      <c r="E6" s="8"/>
      <c r="F6" s="8"/>
      <c r="G6" s="8"/>
      <c r="H6" s="8"/>
      <c r="I6" s="2"/>
    </row>
    <row r="7" spans="1:9" ht="38.25" x14ac:dyDescent="0.2">
      <c r="A7" s="9"/>
      <c r="B7" s="152" t="s">
        <v>192</v>
      </c>
      <c r="C7" s="153" t="s">
        <v>31</v>
      </c>
      <c r="D7" s="153" t="s">
        <v>80</v>
      </c>
      <c r="E7" s="154" t="s">
        <v>32</v>
      </c>
      <c r="F7" s="154" t="s">
        <v>81</v>
      </c>
      <c r="G7" s="154" t="s">
        <v>82</v>
      </c>
      <c r="H7" s="155" t="s">
        <v>193</v>
      </c>
      <c r="I7" s="21"/>
    </row>
    <row r="8" spans="1:9" ht="17.25" customHeight="1" x14ac:dyDescent="0.2">
      <c r="A8" s="8"/>
      <c r="B8" s="241" t="s">
        <v>235</v>
      </c>
      <c r="C8" s="242"/>
      <c r="D8" s="242"/>
      <c r="E8" s="242"/>
      <c r="F8" s="242"/>
      <c r="G8" s="242"/>
      <c r="H8" s="243"/>
      <c r="I8" s="2"/>
    </row>
    <row r="9" spans="1:9" ht="17.25" customHeight="1" x14ac:dyDescent="0.2">
      <c r="A9" s="8"/>
      <c r="B9" s="209" t="s">
        <v>194</v>
      </c>
      <c r="C9" s="160"/>
      <c r="D9" s="160"/>
      <c r="E9" s="160"/>
      <c r="F9" s="160"/>
      <c r="G9" s="160"/>
      <c r="H9" s="156"/>
      <c r="I9" s="2"/>
    </row>
    <row r="10" spans="1:9" x14ac:dyDescent="0.2">
      <c r="A10" s="8"/>
      <c r="B10" s="180" t="s">
        <v>195</v>
      </c>
      <c r="C10" s="73" t="s">
        <v>144</v>
      </c>
      <c r="D10" s="73">
        <v>2</v>
      </c>
      <c r="E10" s="74"/>
      <c r="F10" s="75">
        <f>D10*E10</f>
        <v>0</v>
      </c>
      <c r="G10" s="76"/>
      <c r="H10" s="78">
        <v>1000</v>
      </c>
      <c r="I10" s="2"/>
    </row>
    <row r="11" spans="1:9" x14ac:dyDescent="0.2">
      <c r="A11" s="8"/>
      <c r="B11" s="180" t="s">
        <v>196</v>
      </c>
      <c r="C11" s="73" t="s">
        <v>198</v>
      </c>
      <c r="D11" s="73">
        <v>1</v>
      </c>
      <c r="E11" s="74"/>
      <c r="F11" s="75">
        <f>D11*E11</f>
        <v>0</v>
      </c>
      <c r="G11" s="76"/>
      <c r="H11" s="78">
        <v>1000</v>
      </c>
      <c r="I11" s="3"/>
    </row>
    <row r="12" spans="1:9" x14ac:dyDescent="0.2">
      <c r="A12" s="8"/>
      <c r="B12" s="180" t="s">
        <v>197</v>
      </c>
      <c r="C12" s="73" t="s">
        <v>199</v>
      </c>
      <c r="D12" s="73">
        <v>1</v>
      </c>
      <c r="E12" s="74"/>
      <c r="F12" s="75">
        <f>D12*E12</f>
        <v>0</v>
      </c>
      <c r="G12" s="76"/>
      <c r="H12" s="78">
        <v>1000</v>
      </c>
      <c r="I12" s="3"/>
    </row>
    <row r="13" spans="1:9" x14ac:dyDescent="0.2">
      <c r="A13" s="8"/>
      <c r="B13" s="210" t="s">
        <v>44</v>
      </c>
      <c r="C13" s="161"/>
      <c r="D13" s="161"/>
      <c r="E13" s="162">
        <f>SUM(E10:E12)</f>
        <v>0</v>
      </c>
      <c r="F13" s="162">
        <f>SUM(F10:F12)</f>
        <v>0</v>
      </c>
      <c r="G13" s="161"/>
      <c r="H13" s="181"/>
      <c r="I13" s="3"/>
    </row>
    <row r="14" spans="1:9" x14ac:dyDescent="0.2">
      <c r="A14" s="8"/>
      <c r="B14" s="211" t="s">
        <v>200</v>
      </c>
      <c r="C14" s="178"/>
      <c r="D14" s="178"/>
      <c r="E14" s="179"/>
      <c r="F14" s="179"/>
      <c r="G14" s="178"/>
      <c r="H14" s="182"/>
      <c r="I14" s="3"/>
    </row>
    <row r="15" spans="1:9" x14ac:dyDescent="0.2">
      <c r="A15" s="8"/>
      <c r="B15" s="180" t="s">
        <v>201</v>
      </c>
      <c r="C15" s="212" t="s">
        <v>178</v>
      </c>
      <c r="D15" s="73">
        <v>1</v>
      </c>
      <c r="E15" s="74"/>
      <c r="F15" s="75">
        <f t="shared" ref="F15:F22" si="0">D15*E15</f>
        <v>0</v>
      </c>
      <c r="G15" s="76"/>
      <c r="H15" s="78">
        <v>30</v>
      </c>
      <c r="I15" s="3"/>
    </row>
    <row r="16" spans="1:9" x14ac:dyDescent="0.2">
      <c r="A16" s="8"/>
      <c r="B16" s="180" t="s">
        <v>202</v>
      </c>
      <c r="C16" s="73" t="s">
        <v>176</v>
      </c>
      <c r="D16" s="73">
        <v>1</v>
      </c>
      <c r="E16" s="74"/>
      <c r="F16" s="75">
        <f t="shared" si="0"/>
        <v>0</v>
      </c>
      <c r="G16" s="76"/>
      <c r="H16" s="78">
        <v>30</v>
      </c>
      <c r="I16" s="3"/>
    </row>
    <row r="17" spans="1:9" x14ac:dyDescent="0.2">
      <c r="A17" s="8"/>
      <c r="B17" s="213" t="s">
        <v>203</v>
      </c>
      <c r="C17" s="73" t="s">
        <v>171</v>
      </c>
      <c r="D17" s="73">
        <v>2</v>
      </c>
      <c r="E17" s="74"/>
      <c r="F17" s="75">
        <f t="shared" si="0"/>
        <v>0</v>
      </c>
      <c r="G17" s="76"/>
      <c r="H17" s="78">
        <v>1</v>
      </c>
      <c r="I17" s="3"/>
    </row>
    <row r="18" spans="1:9" x14ac:dyDescent="0.2">
      <c r="A18" s="8"/>
      <c r="B18" s="180" t="s">
        <v>204</v>
      </c>
      <c r="C18" s="73" t="s">
        <v>205</v>
      </c>
      <c r="D18" s="73">
        <v>1</v>
      </c>
      <c r="E18" s="74"/>
      <c r="F18" s="75">
        <f t="shared" si="0"/>
        <v>0</v>
      </c>
      <c r="G18" s="76"/>
      <c r="H18" s="78">
        <v>1</v>
      </c>
      <c r="I18" s="3"/>
    </row>
    <row r="19" spans="1:9" x14ac:dyDescent="0.2">
      <c r="A19" s="8"/>
      <c r="B19" s="180" t="s">
        <v>206</v>
      </c>
      <c r="C19" s="73" t="s">
        <v>207</v>
      </c>
      <c r="D19" s="73">
        <v>0.01</v>
      </c>
      <c r="E19" s="74"/>
      <c r="F19" s="75">
        <f t="shared" si="0"/>
        <v>0</v>
      </c>
      <c r="G19" s="76"/>
      <c r="H19" s="78">
        <v>1</v>
      </c>
      <c r="I19" s="3"/>
    </row>
    <row r="20" spans="1:9" x14ac:dyDescent="0.2">
      <c r="A20" s="8"/>
      <c r="B20" s="180" t="s">
        <v>208</v>
      </c>
      <c r="C20" s="73" t="s">
        <v>209</v>
      </c>
      <c r="D20" s="73">
        <v>1</v>
      </c>
      <c r="E20" s="74"/>
      <c r="F20" s="75">
        <f t="shared" si="0"/>
        <v>0</v>
      </c>
      <c r="G20" s="76"/>
      <c r="H20" s="78">
        <v>1</v>
      </c>
      <c r="I20" s="3"/>
    </row>
    <row r="21" spans="1:9" x14ac:dyDescent="0.2">
      <c r="A21" s="8"/>
      <c r="B21" s="180" t="s">
        <v>210</v>
      </c>
      <c r="C21" s="73" t="s">
        <v>211</v>
      </c>
      <c r="D21" s="73">
        <v>1</v>
      </c>
      <c r="E21" s="74"/>
      <c r="F21" s="75">
        <f t="shared" si="0"/>
        <v>0</v>
      </c>
      <c r="G21" s="76"/>
      <c r="H21" s="78">
        <v>1</v>
      </c>
      <c r="I21" s="3"/>
    </row>
    <row r="22" spans="1:9" x14ac:dyDescent="0.2">
      <c r="A22" s="8"/>
      <c r="B22" s="180" t="s">
        <v>213</v>
      </c>
      <c r="C22" s="73" t="s">
        <v>212</v>
      </c>
      <c r="D22" s="73">
        <v>1</v>
      </c>
      <c r="E22" s="74"/>
      <c r="F22" s="75">
        <f t="shared" si="0"/>
        <v>0</v>
      </c>
      <c r="G22" s="76"/>
      <c r="H22" s="78">
        <v>1</v>
      </c>
      <c r="I22" s="3"/>
    </row>
    <row r="23" spans="1:9" x14ac:dyDescent="0.2">
      <c r="A23" s="8"/>
      <c r="B23" s="210" t="s">
        <v>44</v>
      </c>
      <c r="C23" s="163"/>
      <c r="D23" s="163"/>
      <c r="E23" s="162">
        <f>SUM(E15:E22)</f>
        <v>0</v>
      </c>
      <c r="F23" s="164">
        <f>SUM(F15:F22)</f>
        <v>0</v>
      </c>
      <c r="G23" s="163"/>
      <c r="H23" s="183"/>
      <c r="I23" s="3"/>
    </row>
    <row r="24" spans="1:9" x14ac:dyDescent="0.2">
      <c r="A24" s="8"/>
      <c r="B24" s="180"/>
      <c r="C24" s="73"/>
      <c r="D24" s="73"/>
      <c r="E24" s="166"/>
      <c r="F24" s="75"/>
      <c r="G24" s="167"/>
      <c r="H24" s="78"/>
      <c r="I24" s="3"/>
    </row>
    <row r="25" spans="1:9" ht="13.5" thickBot="1" x14ac:dyDescent="0.25">
      <c r="A25" s="8"/>
      <c r="B25" s="165" t="s">
        <v>9</v>
      </c>
      <c r="C25" s="157"/>
      <c r="D25" s="157"/>
      <c r="E25" s="158">
        <f>E13+E23</f>
        <v>0</v>
      </c>
      <c r="F25" s="158">
        <f>SUM(F13,F23)</f>
        <v>0</v>
      </c>
      <c r="G25" s="157"/>
      <c r="H25" s="159"/>
      <c r="I25" s="2"/>
    </row>
    <row r="26" spans="1:9" x14ac:dyDescent="0.2">
      <c r="A26" s="151"/>
      <c r="B26" s="151"/>
      <c r="C26" s="151"/>
      <c r="D26" s="151"/>
      <c r="E26" s="151"/>
      <c r="F26" s="151"/>
      <c r="G26" s="151"/>
      <c r="H26" s="151"/>
      <c r="I26" s="116"/>
    </row>
    <row r="27" spans="1:9" x14ac:dyDescent="0.2">
      <c r="A27" s="151"/>
      <c r="B27" s="151"/>
      <c r="C27" s="151"/>
      <c r="D27" s="151"/>
      <c r="E27" s="151"/>
      <c r="F27" s="151"/>
      <c r="G27" s="151"/>
      <c r="H27" s="151"/>
      <c r="I27" s="116"/>
    </row>
    <row r="28" spans="1:9" ht="14.25" x14ac:dyDescent="0.2">
      <c r="A28" s="116"/>
      <c r="B28" s="136" t="s">
        <v>219</v>
      </c>
      <c r="C28" s="116"/>
      <c r="D28" s="116"/>
      <c r="E28" s="116"/>
      <c r="F28" s="116"/>
      <c r="G28" s="116"/>
      <c r="H28" s="116"/>
      <c r="I28" s="116"/>
    </row>
    <row r="29" spans="1:9" x14ac:dyDescent="0.2">
      <c r="A29" s="116"/>
      <c r="B29" s="214" t="s">
        <v>98</v>
      </c>
      <c r="C29" s="116"/>
      <c r="D29" s="116"/>
      <c r="E29" s="116"/>
      <c r="F29" s="116"/>
      <c r="G29" s="116"/>
      <c r="H29" s="116"/>
      <c r="I29" s="116"/>
    </row>
    <row r="30" spans="1:9" x14ac:dyDescent="0.2">
      <c r="A30" s="116"/>
      <c r="B30" s="214" t="s">
        <v>214</v>
      </c>
      <c r="C30" s="116"/>
      <c r="D30" s="116"/>
      <c r="E30" s="116"/>
      <c r="F30" s="116"/>
      <c r="G30" s="116"/>
      <c r="H30" s="116"/>
      <c r="I30" s="116"/>
    </row>
    <row r="31" spans="1:9" x14ac:dyDescent="0.2">
      <c r="A31" s="116"/>
      <c r="B31" s="214" t="s">
        <v>115</v>
      </c>
      <c r="C31" s="116"/>
      <c r="D31" s="116"/>
      <c r="E31" s="116"/>
      <c r="F31" s="116"/>
      <c r="G31" s="116"/>
      <c r="H31" s="116"/>
      <c r="I31" s="116"/>
    </row>
    <row r="32" spans="1:9" x14ac:dyDescent="0.2">
      <c r="A32" s="116"/>
      <c r="B32" s="214" t="s">
        <v>215</v>
      </c>
      <c r="C32" s="116"/>
      <c r="D32" s="116"/>
      <c r="E32" s="116"/>
      <c r="F32" s="116"/>
      <c r="G32" s="116"/>
      <c r="H32" s="116"/>
      <c r="I32" s="116"/>
    </row>
    <row r="33" spans="1:9" x14ac:dyDescent="0.2">
      <c r="A33" s="116"/>
      <c r="B33" s="214" t="s">
        <v>216</v>
      </c>
      <c r="C33" s="116"/>
      <c r="D33" s="116"/>
      <c r="E33" s="116"/>
      <c r="F33" s="116"/>
      <c r="G33" s="116"/>
      <c r="H33" s="116"/>
      <c r="I33" s="116"/>
    </row>
    <row r="34" spans="1:9" ht="25.5" x14ac:dyDescent="0.2">
      <c r="A34" s="116"/>
      <c r="B34" s="214" t="s">
        <v>217</v>
      </c>
      <c r="C34" s="116"/>
      <c r="D34" s="116"/>
      <c r="E34" s="116"/>
      <c r="F34" s="116"/>
      <c r="G34" s="116"/>
      <c r="H34" s="116"/>
      <c r="I34" s="116"/>
    </row>
    <row r="35" spans="1:9" x14ac:dyDescent="0.2">
      <c r="A35" s="116"/>
      <c r="B35" s="214" t="s">
        <v>218</v>
      </c>
      <c r="C35" s="116"/>
      <c r="D35" s="116"/>
      <c r="E35" s="116"/>
      <c r="F35" s="116"/>
      <c r="G35" s="116"/>
      <c r="H35" s="116"/>
      <c r="I35" s="116"/>
    </row>
    <row r="36" spans="1:9" ht="14.25" x14ac:dyDescent="0.2">
      <c r="B36" s="39"/>
    </row>
    <row r="37" spans="1:9" ht="14.25" x14ac:dyDescent="0.2">
      <c r="B37" s="39"/>
    </row>
    <row r="38" spans="1:9" ht="14.25" x14ac:dyDescent="0.2">
      <c r="B38" s="39"/>
    </row>
    <row r="39" spans="1:9" ht="14.25" x14ac:dyDescent="0.2">
      <c r="B39" s="39"/>
    </row>
    <row r="40" spans="1:9" ht="14.25" x14ac:dyDescent="0.2">
      <c r="B40" s="38"/>
    </row>
    <row r="41" spans="1:9" ht="14.25" x14ac:dyDescent="0.2">
      <c r="B41" s="38"/>
    </row>
  </sheetData>
  <sortState ref="B9:H20">
    <sortCondition descending="1" ref="H9:H20"/>
  </sortState>
  <mergeCells count="2">
    <mergeCell ref="B8:H8"/>
    <mergeCell ref="B5:I5"/>
  </mergeCells>
  <phoneticPr fontId="7"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H21" sqref="H21"/>
    </sheetView>
  </sheetViews>
  <sheetFormatPr defaultColWidth="11" defaultRowHeight="12.75" x14ac:dyDescent="0.2"/>
  <cols>
    <col min="2" max="2" width="42.5" customWidth="1"/>
    <col min="3" max="3" width="13.375" customWidth="1"/>
    <col min="4" max="4" width="12.75" customWidth="1"/>
    <col min="6" max="6" width="9.875" bestFit="1" customWidth="1"/>
  </cols>
  <sheetData>
    <row r="1" spans="1:8" ht="15" x14ac:dyDescent="0.2">
      <c r="A1" s="116"/>
      <c r="B1" s="150" t="s">
        <v>16</v>
      </c>
      <c r="C1" s="116"/>
      <c r="D1" s="116"/>
      <c r="E1" s="116"/>
      <c r="F1" s="116"/>
      <c r="G1" s="116"/>
      <c r="H1" s="116"/>
    </row>
    <row r="2" spans="1:8" s="108" customFormat="1" x14ac:dyDescent="0.2">
      <c r="A2" s="110" t="s">
        <v>10</v>
      </c>
      <c r="B2" s="109" t="s">
        <v>238</v>
      </c>
      <c r="C2" s="107"/>
      <c r="D2" s="107"/>
      <c r="E2" s="107"/>
      <c r="F2" s="107"/>
      <c r="G2" s="107"/>
      <c r="H2" s="107"/>
    </row>
    <row r="3" spans="1:8" s="108" customFormat="1" x14ac:dyDescent="0.2">
      <c r="A3" s="110"/>
      <c r="B3" s="109" t="s">
        <v>239</v>
      </c>
      <c r="C3" s="107"/>
      <c r="D3" s="107"/>
      <c r="E3" s="107"/>
      <c r="F3" s="107"/>
      <c r="G3" s="107"/>
      <c r="H3" s="107"/>
    </row>
    <row r="4" spans="1:8" x14ac:dyDescent="0.2">
      <c r="A4" s="110" t="s">
        <v>11</v>
      </c>
      <c r="B4" s="109" t="s">
        <v>234</v>
      </c>
      <c r="C4" s="105"/>
      <c r="D4" s="105"/>
      <c r="E4" s="105"/>
      <c r="F4" s="105"/>
      <c r="G4" s="105"/>
      <c r="H4" s="105"/>
    </row>
    <row r="5" spans="1:8" x14ac:dyDescent="0.2">
      <c r="A5" s="110" t="s">
        <v>12</v>
      </c>
      <c r="B5" s="144" t="s">
        <v>233</v>
      </c>
      <c r="C5" s="143"/>
      <c r="D5" s="145"/>
      <c r="E5" s="105"/>
      <c r="F5" s="105"/>
      <c r="G5" s="105"/>
      <c r="H5" s="105"/>
    </row>
    <row r="6" spans="1:8" ht="14.25" customHeight="1" x14ac:dyDescent="0.2">
      <c r="A6" s="110" t="s">
        <v>13</v>
      </c>
      <c r="B6" s="223" t="s">
        <v>191</v>
      </c>
      <c r="C6" s="105"/>
      <c r="D6" s="105"/>
      <c r="E6" s="105"/>
      <c r="F6" s="105"/>
      <c r="G6" s="105"/>
      <c r="H6" s="105"/>
    </row>
    <row r="7" spans="1:8" x14ac:dyDescent="0.2">
      <c r="A7" s="105"/>
      <c r="B7" s="115"/>
      <c r="C7" s="105"/>
      <c r="D7" s="105"/>
      <c r="E7" s="105"/>
      <c r="F7" s="105"/>
      <c r="G7" s="105"/>
      <c r="H7" s="105"/>
    </row>
    <row r="8" spans="1:8" x14ac:dyDescent="0.2">
      <c r="A8" s="105"/>
      <c r="B8" s="115"/>
      <c r="C8" s="105"/>
      <c r="D8" s="105"/>
      <c r="E8" s="105"/>
      <c r="F8" s="105"/>
      <c r="G8" s="105"/>
      <c r="H8" s="105"/>
    </row>
    <row r="9" spans="1:8" x14ac:dyDescent="0.2">
      <c r="A9" s="21"/>
      <c r="B9" s="33"/>
      <c r="C9" s="31"/>
      <c r="D9" s="32"/>
      <c r="E9" s="29"/>
      <c r="F9" s="31"/>
      <c r="G9" s="30"/>
      <c r="H9" s="21"/>
    </row>
    <row r="10" spans="1:8" x14ac:dyDescent="0.2">
      <c r="A10" s="21"/>
      <c r="B10" s="33"/>
      <c r="C10" s="31"/>
      <c r="D10" s="32"/>
      <c r="E10" s="29"/>
      <c r="F10" s="31"/>
      <c r="G10" s="29"/>
      <c r="H10" s="21"/>
    </row>
    <row r="11" spans="1:8" ht="14.1" customHeight="1" x14ac:dyDescent="0.2">
      <c r="A11" s="21"/>
      <c r="B11" s="245" t="s">
        <v>226</v>
      </c>
      <c r="C11" s="246"/>
      <c r="D11" s="246"/>
      <c r="E11" s="246"/>
      <c r="F11" s="246"/>
      <c r="G11" s="246"/>
      <c r="H11" s="21"/>
    </row>
    <row r="12" spans="1:8" x14ac:dyDescent="0.2">
      <c r="A12" s="21"/>
      <c r="B12" s="21"/>
      <c r="C12" s="21"/>
      <c r="D12" s="21"/>
      <c r="E12" s="21"/>
      <c r="F12" s="21"/>
      <c r="G12" s="21"/>
      <c r="H12" s="21"/>
    </row>
    <row r="13" spans="1:8" ht="26.25" thickBot="1" x14ac:dyDescent="0.25">
      <c r="A13" s="21"/>
      <c r="B13" s="37"/>
      <c r="C13" s="217" t="s">
        <v>222</v>
      </c>
      <c r="D13" s="218" t="s">
        <v>223</v>
      </c>
      <c r="E13" s="219" t="s">
        <v>224</v>
      </c>
      <c r="F13" s="217" t="s">
        <v>225</v>
      </c>
      <c r="G13" s="219" t="s">
        <v>33</v>
      </c>
      <c r="H13" s="21"/>
    </row>
    <row r="14" spans="1:8" x14ac:dyDescent="0.2">
      <c r="A14" s="21"/>
      <c r="B14" s="220" t="s">
        <v>229</v>
      </c>
      <c r="C14" s="87"/>
      <c r="D14" s="96">
        <v>2</v>
      </c>
      <c r="E14" s="88">
        <v>1</v>
      </c>
      <c r="F14" s="89">
        <v>0</v>
      </c>
      <c r="G14" s="90">
        <f t="shared" ref="G14:G18" si="0">(C14*D14*E14)+F14</f>
        <v>0</v>
      </c>
      <c r="H14" s="21"/>
    </row>
    <row r="15" spans="1:8" x14ac:dyDescent="0.2">
      <c r="A15" s="21"/>
      <c r="B15" s="221" t="s">
        <v>230</v>
      </c>
      <c r="C15" s="91"/>
      <c r="D15" s="97">
        <v>2</v>
      </c>
      <c r="E15" s="92">
        <v>7</v>
      </c>
      <c r="F15" s="93">
        <v>0</v>
      </c>
      <c r="G15" s="94">
        <f t="shared" si="0"/>
        <v>0</v>
      </c>
      <c r="H15" s="21"/>
    </row>
    <row r="16" spans="1:8" x14ac:dyDescent="0.2">
      <c r="A16" s="21"/>
      <c r="B16" s="221" t="s">
        <v>227</v>
      </c>
      <c r="C16" s="91"/>
      <c r="D16" s="97">
        <v>2</v>
      </c>
      <c r="E16" s="92">
        <v>8</v>
      </c>
      <c r="F16" s="93">
        <v>0</v>
      </c>
      <c r="G16" s="94">
        <f t="shared" si="0"/>
        <v>0</v>
      </c>
      <c r="H16" s="21"/>
    </row>
    <row r="17" spans="1:8" ht="25.5" x14ac:dyDescent="0.2">
      <c r="A17" s="21"/>
      <c r="B17" s="221" t="s">
        <v>231</v>
      </c>
      <c r="C17" s="93"/>
      <c r="D17" s="97"/>
      <c r="E17" s="92"/>
      <c r="F17" s="93">
        <v>200</v>
      </c>
      <c r="G17" s="94">
        <f t="shared" si="0"/>
        <v>200</v>
      </c>
      <c r="H17" s="21"/>
    </row>
    <row r="18" spans="1:8" ht="13.5" thickBot="1" x14ac:dyDescent="0.25">
      <c r="A18" s="21"/>
      <c r="B18" s="222" t="s">
        <v>228</v>
      </c>
      <c r="C18" s="35"/>
      <c r="D18" s="36"/>
      <c r="E18" s="34"/>
      <c r="F18" s="177">
        <f>'Dépenses uniques'!H56+(4*('Dépenses récurrentes'!E21+'Dépenses récurrentes'!E39))</f>
        <v>166</v>
      </c>
      <c r="G18" s="95">
        <f t="shared" si="0"/>
        <v>166</v>
      </c>
      <c r="H18" s="21"/>
    </row>
    <row r="19" spans="1:8" x14ac:dyDescent="0.2">
      <c r="A19" s="21"/>
      <c r="B19" s="216" t="s">
        <v>221</v>
      </c>
      <c r="C19" s="111"/>
      <c r="D19" s="112"/>
      <c r="E19" s="113"/>
      <c r="F19" s="111"/>
      <c r="G19" s="114">
        <f>SUM(G14:G18)</f>
        <v>366</v>
      </c>
      <c r="H19" s="21"/>
    </row>
    <row r="20" spans="1:8" x14ac:dyDescent="0.2">
      <c r="A20" s="21"/>
      <c r="B20" s="33"/>
      <c r="C20" s="31"/>
      <c r="D20" s="32"/>
      <c r="E20" s="29"/>
      <c r="F20" s="31"/>
      <c r="G20" s="30"/>
      <c r="H20" s="21"/>
    </row>
    <row r="21" spans="1:8" x14ac:dyDescent="0.2">
      <c r="A21" s="21"/>
      <c r="B21" s="21"/>
      <c r="C21" s="21"/>
      <c r="D21" s="21"/>
      <c r="E21" s="21"/>
      <c r="F21" s="21"/>
      <c r="G21" s="21"/>
      <c r="H21" s="21"/>
    </row>
    <row r="22" spans="1:8" x14ac:dyDescent="0.2">
      <c r="A22" s="21"/>
      <c r="B22" s="245" t="s">
        <v>232</v>
      </c>
      <c r="C22" s="246"/>
      <c r="D22" s="246"/>
      <c r="E22" s="246"/>
      <c r="F22" s="246"/>
      <c r="G22" s="246"/>
      <c r="H22" s="40"/>
    </row>
    <row r="23" spans="1:8" x14ac:dyDescent="0.2">
      <c r="A23" s="21"/>
      <c r="B23" s="40"/>
      <c r="C23" s="40"/>
      <c r="D23" s="40"/>
      <c r="E23" s="40"/>
      <c r="F23" s="40"/>
      <c r="G23" s="40"/>
      <c r="H23" s="40"/>
    </row>
    <row r="24" spans="1:8" ht="26.25" thickBot="1" x14ac:dyDescent="0.25">
      <c r="A24" s="21"/>
      <c r="B24" s="37"/>
      <c r="C24" s="217" t="s">
        <v>222</v>
      </c>
      <c r="D24" s="218" t="s">
        <v>223</v>
      </c>
      <c r="E24" s="219" t="s">
        <v>224</v>
      </c>
      <c r="F24" s="217" t="s">
        <v>225</v>
      </c>
      <c r="G24" s="219" t="s">
        <v>33</v>
      </c>
      <c r="H24" s="40"/>
    </row>
    <row r="25" spans="1:8" x14ac:dyDescent="0.2">
      <c r="A25" s="21"/>
      <c r="B25" s="220" t="s">
        <v>229</v>
      </c>
      <c r="C25" s="87"/>
      <c r="D25" s="96">
        <v>2</v>
      </c>
      <c r="E25" s="88">
        <v>1</v>
      </c>
      <c r="F25" s="89">
        <v>0</v>
      </c>
      <c r="G25" s="90">
        <f t="shared" ref="G25:G29" si="1">(C25*D25*E25)+F25</f>
        <v>0</v>
      </c>
      <c r="H25" s="2"/>
    </row>
    <row r="26" spans="1:8" x14ac:dyDescent="0.2">
      <c r="A26" s="21"/>
      <c r="B26" s="221" t="s">
        <v>230</v>
      </c>
      <c r="C26" s="91"/>
      <c r="D26" s="97">
        <v>2</v>
      </c>
      <c r="E26" s="92">
        <v>7</v>
      </c>
      <c r="F26" s="93">
        <v>0</v>
      </c>
      <c r="G26" s="94">
        <f t="shared" si="1"/>
        <v>0</v>
      </c>
      <c r="H26" s="2"/>
    </row>
    <row r="27" spans="1:8" x14ac:dyDescent="0.2">
      <c r="A27" s="21"/>
      <c r="B27" s="221" t="s">
        <v>227</v>
      </c>
      <c r="C27" s="91"/>
      <c r="D27" s="97">
        <v>2</v>
      </c>
      <c r="E27" s="92">
        <v>8</v>
      </c>
      <c r="F27" s="93">
        <v>0</v>
      </c>
      <c r="G27" s="94">
        <f t="shared" si="1"/>
        <v>0</v>
      </c>
      <c r="H27" s="2"/>
    </row>
    <row r="28" spans="1:8" ht="25.5" x14ac:dyDescent="0.2">
      <c r="A28" s="21"/>
      <c r="B28" s="221" t="s">
        <v>231</v>
      </c>
      <c r="C28" s="93"/>
      <c r="D28" s="97"/>
      <c r="E28" s="92"/>
      <c r="F28" s="93">
        <v>200</v>
      </c>
      <c r="G28" s="94">
        <f t="shared" si="1"/>
        <v>200</v>
      </c>
      <c r="H28" s="2"/>
    </row>
    <row r="29" spans="1:8" ht="13.5" thickBot="1" x14ac:dyDescent="0.25">
      <c r="A29" s="21"/>
      <c r="B29" s="222" t="s">
        <v>228</v>
      </c>
      <c r="C29" s="35"/>
      <c r="D29" s="36"/>
      <c r="E29" s="34"/>
      <c r="F29" s="177">
        <f>'Dépenses uniques'!H56+(4*('Dépenses récurrentes'!E21+'Dépenses récurrentes'!E39))</f>
        <v>166</v>
      </c>
      <c r="G29" s="95">
        <f t="shared" si="1"/>
        <v>166</v>
      </c>
      <c r="H29" s="2"/>
    </row>
    <row r="30" spans="1:8" x14ac:dyDescent="0.2">
      <c r="A30" s="21"/>
      <c r="B30" s="216" t="s">
        <v>221</v>
      </c>
      <c r="C30" s="111"/>
      <c r="D30" s="112"/>
      <c r="E30" s="113"/>
      <c r="F30" s="111"/>
      <c r="G30" s="114">
        <f>SUM(G25:G29)</f>
        <v>366</v>
      </c>
      <c r="H30" s="2"/>
    </row>
    <row r="31" spans="1:8" x14ac:dyDescent="0.2">
      <c r="A31" s="40"/>
      <c r="B31" s="2"/>
      <c r="C31" s="2"/>
      <c r="D31" s="2"/>
      <c r="E31" s="2"/>
      <c r="F31" s="2"/>
      <c r="G31" s="2"/>
      <c r="H31" s="2"/>
    </row>
    <row r="32" spans="1:8" x14ac:dyDescent="0.2">
      <c r="A32" s="40"/>
      <c r="B32" s="2"/>
      <c r="C32" s="2"/>
      <c r="D32" s="2"/>
      <c r="E32" s="2"/>
      <c r="F32" s="2"/>
      <c r="G32" s="2"/>
      <c r="H32" s="2"/>
    </row>
    <row r="33" spans="1:8" x14ac:dyDescent="0.2">
      <c r="A33" s="40"/>
      <c r="B33" s="2"/>
      <c r="C33" s="2"/>
      <c r="D33" s="2"/>
      <c r="E33" s="2"/>
      <c r="F33" s="2"/>
      <c r="G33" s="2"/>
      <c r="H33" s="2"/>
    </row>
    <row r="34" spans="1:8" x14ac:dyDescent="0.2">
      <c r="A34" s="2"/>
      <c r="B34" s="2"/>
      <c r="C34" s="2"/>
      <c r="D34" s="2"/>
      <c r="E34" s="2"/>
      <c r="F34" s="2"/>
      <c r="G34" s="2"/>
      <c r="H34" s="2"/>
    </row>
    <row r="35" spans="1:8" x14ac:dyDescent="0.2">
      <c r="A35" s="2"/>
      <c r="B35" s="2"/>
      <c r="C35" s="2"/>
      <c r="D35" s="2"/>
      <c r="E35" s="2"/>
      <c r="F35" s="2"/>
      <c r="G35" s="2"/>
      <c r="H35" s="2"/>
    </row>
    <row r="36" spans="1:8" x14ac:dyDescent="0.2">
      <c r="A36" s="2"/>
      <c r="B36" s="2"/>
      <c r="C36" s="2"/>
      <c r="D36" s="2"/>
      <c r="E36" s="2"/>
      <c r="F36" s="2"/>
      <c r="G36" s="2"/>
      <c r="H36" s="2"/>
    </row>
    <row r="37" spans="1:8" x14ac:dyDescent="0.2">
      <c r="A37" s="2"/>
      <c r="B37" s="2"/>
      <c r="C37" s="2"/>
      <c r="D37" s="2"/>
      <c r="E37" s="2"/>
      <c r="F37" s="2"/>
      <c r="G37" s="2"/>
      <c r="H37" s="2"/>
    </row>
    <row r="38" spans="1:8" x14ac:dyDescent="0.2">
      <c r="A38" s="2"/>
      <c r="B38" s="2"/>
      <c r="C38" s="2"/>
      <c r="D38" s="2"/>
      <c r="E38" s="2"/>
      <c r="F38" s="2"/>
      <c r="G38" s="2"/>
      <c r="H38" s="2"/>
    </row>
    <row r="39" spans="1:8" x14ac:dyDescent="0.2">
      <c r="A39" s="2"/>
      <c r="B39" s="2"/>
      <c r="C39" s="2"/>
      <c r="D39" s="2"/>
      <c r="E39" s="2"/>
      <c r="F39" s="2"/>
      <c r="G39" s="2"/>
      <c r="H39" s="2"/>
    </row>
    <row r="40" spans="1:8" x14ac:dyDescent="0.2">
      <c r="A40" s="2"/>
      <c r="B40" s="2"/>
      <c r="C40" s="2"/>
      <c r="D40" s="2"/>
      <c r="E40" s="2"/>
      <c r="F40" s="2"/>
      <c r="G40" s="2"/>
      <c r="H40" s="2"/>
    </row>
    <row r="41" spans="1:8" x14ac:dyDescent="0.2">
      <c r="A41" s="2"/>
      <c r="B41" s="2"/>
      <c r="C41" s="2"/>
      <c r="D41" s="2"/>
      <c r="E41" s="2"/>
      <c r="F41" s="2"/>
      <c r="G41" s="2"/>
      <c r="H41" s="2"/>
    </row>
    <row r="42" spans="1:8" x14ac:dyDescent="0.2">
      <c r="A42" s="2"/>
    </row>
    <row r="43" spans="1:8" x14ac:dyDescent="0.2">
      <c r="A43" s="2"/>
    </row>
    <row r="44" spans="1:8" x14ac:dyDescent="0.2">
      <c r="A44" s="2"/>
    </row>
    <row r="45" spans="1:8" x14ac:dyDescent="0.2">
      <c r="A45" s="2"/>
    </row>
    <row r="46" spans="1:8" x14ac:dyDescent="0.2">
      <c r="A46" s="2"/>
    </row>
    <row r="47" spans="1:8" x14ac:dyDescent="0.2">
      <c r="A47" s="2"/>
    </row>
    <row r="48" spans="1:8" x14ac:dyDescent="0.2">
      <c r="A48" s="2"/>
    </row>
    <row r="49" spans="1:1" x14ac:dyDescent="0.2">
      <c r="A49" s="2"/>
    </row>
    <row r="50" spans="1:1" x14ac:dyDescent="0.2">
      <c r="A50" s="2"/>
    </row>
  </sheetData>
  <mergeCells count="2">
    <mergeCell ref="B11:G11"/>
    <mergeCell ref="B22:G22"/>
  </mergeCells>
  <phoneticPr fontId="7"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Layout" workbookViewId="0">
      <selection activeCell="D26" sqref="D26"/>
    </sheetView>
  </sheetViews>
  <sheetFormatPr defaultColWidth="11" defaultRowHeight="12.75" x14ac:dyDescent="0.2"/>
  <sheetData>
    <row r="1" spans="1:6" x14ac:dyDescent="0.2">
      <c r="A1" t="s">
        <v>0</v>
      </c>
      <c r="B1" s="247" t="s">
        <v>8</v>
      </c>
      <c r="C1" s="247"/>
      <c r="D1" s="247"/>
      <c r="E1" s="44"/>
      <c r="F1" s="44"/>
    </row>
    <row r="2" spans="1:6" x14ac:dyDescent="0.2">
      <c r="A2" t="s">
        <v>1</v>
      </c>
      <c r="B2" t="s">
        <v>2</v>
      </c>
      <c r="D2" t="s">
        <v>4</v>
      </c>
      <c r="E2" t="s">
        <v>5</v>
      </c>
    </row>
    <row r="3" spans="1:6" x14ac:dyDescent="0.2">
      <c r="A3">
        <f>'Dépenses uniques'!F13/'Dépenses uniques'!H13</f>
        <v>1.1999999999999999E-3</v>
      </c>
      <c r="B3">
        <f>'Dépenses uniques'!F13/'Dépenses uniques'!I13</f>
        <v>0.06</v>
      </c>
      <c r="D3">
        <f>'Dépenses récurrentes'!F11/'Dépenses récurrentes'!I11</f>
        <v>0.7</v>
      </c>
      <c r="E3">
        <f>'Dépenses récurrentes'!F11/'Dépenses récurrentes'!H11</f>
        <v>35</v>
      </c>
    </row>
    <row r="4" spans="1:6" x14ac:dyDescent="0.2">
      <c r="A4">
        <f>'Dépenses uniques'!F14/'Dépenses uniques'!H14</f>
        <v>0</v>
      </c>
      <c r="B4">
        <f>'Dépenses uniques'!F14/'Dépenses uniques'!I14</f>
        <v>0</v>
      </c>
      <c r="D4">
        <f>'Dépenses récurrentes'!F12/'Dépenses récurrentes'!I12</f>
        <v>0.13333333333333333</v>
      </c>
      <c r="E4">
        <f>'Dépenses récurrentes'!F12/'Dépenses récurrentes'!H12</f>
        <v>6.666666666666667</v>
      </c>
    </row>
    <row r="5" spans="1:6" x14ac:dyDescent="0.2">
      <c r="A5">
        <f>'Dépenses uniques'!F15/'Dépenses uniques'!H15</f>
        <v>0</v>
      </c>
      <c r="B5">
        <f>'Dépenses uniques'!F15/'Dépenses uniques'!I15</f>
        <v>0</v>
      </c>
      <c r="D5">
        <f>'Dépenses récurrentes'!F13/'Dépenses récurrentes'!I13</f>
        <v>0</v>
      </c>
      <c r="E5">
        <f>'Dépenses récurrentes'!F13/'Dépenses récurrentes'!H13</f>
        <v>0</v>
      </c>
    </row>
    <row r="6" spans="1:6" x14ac:dyDescent="0.2">
      <c r="A6">
        <f>'Dépenses uniques'!F16/'Dépenses uniques'!H16</f>
        <v>0</v>
      </c>
      <c r="B6">
        <f>'Dépenses uniques'!F16/'Dépenses uniques'!I16</f>
        <v>0</v>
      </c>
      <c r="D6">
        <f>'Dépenses récurrentes'!F14/'Dépenses récurrentes'!I14</f>
        <v>0</v>
      </c>
      <c r="E6">
        <f>'Dépenses récurrentes'!F14/'Dépenses récurrentes'!H14</f>
        <v>0</v>
      </c>
    </row>
    <row r="7" spans="1:6" x14ac:dyDescent="0.2">
      <c r="A7">
        <f>'Dépenses uniques'!F17/'Dépenses uniques'!H17</f>
        <v>0</v>
      </c>
      <c r="B7">
        <f>'Dépenses uniques'!F17/'Dépenses uniques'!I17</f>
        <v>0</v>
      </c>
      <c r="D7">
        <f>'Dépenses récurrentes'!F15/'Dépenses récurrentes'!I15</f>
        <v>0</v>
      </c>
      <c r="E7">
        <f>'Dépenses récurrentes'!F15/'Dépenses récurrentes'!H15</f>
        <v>0</v>
      </c>
    </row>
    <row r="8" spans="1:6" x14ac:dyDescent="0.2">
      <c r="A8">
        <f>'Dépenses uniques'!F18/'Dépenses uniques'!H18</f>
        <v>0</v>
      </c>
      <c r="B8">
        <f>'Dépenses uniques'!F18/'Dépenses uniques'!I18</f>
        <v>0</v>
      </c>
      <c r="D8">
        <f>'Dépenses récurrentes'!F16/'Dépenses récurrentes'!I16</f>
        <v>0</v>
      </c>
      <c r="E8">
        <f>'Dépenses récurrentes'!F16/'Dépenses récurrentes'!H16</f>
        <v>0</v>
      </c>
    </row>
    <row r="9" spans="1:6" x14ac:dyDescent="0.2">
      <c r="A9">
        <f>'Dépenses uniques'!F19/'Dépenses uniques'!H19</f>
        <v>0</v>
      </c>
      <c r="B9">
        <f>'Dépenses uniques'!F19/'Dépenses uniques'!I19</f>
        <v>0</v>
      </c>
      <c r="D9">
        <f>'Dépenses récurrentes'!F17/'Dépenses récurrentes'!I17</f>
        <v>0</v>
      </c>
      <c r="E9">
        <f>'Dépenses récurrentes'!F17/'Dépenses récurrentes'!H17</f>
        <v>0</v>
      </c>
    </row>
    <row r="10" spans="1:6" x14ac:dyDescent="0.2">
      <c r="A10">
        <f>'Dépenses uniques'!F20/'Dépenses uniques'!H20</f>
        <v>0</v>
      </c>
      <c r="B10">
        <f>'Dépenses uniques'!F20/'Dépenses uniques'!I20</f>
        <v>0</v>
      </c>
      <c r="D10">
        <f>'Dépenses récurrentes'!F18/'Dépenses récurrentes'!I18</f>
        <v>0</v>
      </c>
      <c r="E10">
        <f>'Dépenses récurrentes'!F18/'Dépenses récurrentes'!H18</f>
        <v>0</v>
      </c>
    </row>
    <row r="11" spans="1:6" x14ac:dyDescent="0.2">
      <c r="A11">
        <f>'Dépenses uniques'!F21/'Dépenses uniques'!H21</f>
        <v>0</v>
      </c>
      <c r="B11">
        <f>'Dépenses uniques'!F21/'Dépenses uniques'!I21</f>
        <v>0</v>
      </c>
      <c r="D11">
        <f>'Dépenses récurrentes'!F19/'Dépenses récurrentes'!I19</f>
        <v>0</v>
      </c>
      <c r="E11">
        <f>'Dépenses récurrentes'!F19/'Dépenses récurrentes'!H19</f>
        <v>0</v>
      </c>
    </row>
    <row r="12" spans="1:6" x14ac:dyDescent="0.2">
      <c r="A12">
        <f>'Dépenses uniques'!F22/'Dépenses uniques'!H22</f>
        <v>0</v>
      </c>
      <c r="B12">
        <f>'Dépenses uniques'!F22/'Dépenses uniques'!I22</f>
        <v>0</v>
      </c>
    </row>
    <row r="13" spans="1:6" x14ac:dyDescent="0.2">
      <c r="A13">
        <f>'Dépenses uniques'!F23/'Dépenses uniques'!H23</f>
        <v>0</v>
      </c>
      <c r="B13">
        <f>'Dépenses uniques'!F23/'Dépenses uniques'!I23</f>
        <v>0</v>
      </c>
    </row>
    <row r="14" spans="1:6" x14ac:dyDescent="0.2">
      <c r="A14">
        <f>'Dépenses uniques'!F24/'Dépenses uniques'!H24</f>
        <v>0</v>
      </c>
      <c r="B14">
        <f>'Dépenses uniques'!F24/'Dépenses uniques'!I24</f>
        <v>0</v>
      </c>
    </row>
    <row r="15" spans="1:6" x14ac:dyDescent="0.2">
      <c r="A15">
        <f>'Dépenses uniques'!F25/'Dépenses uniques'!H25</f>
        <v>0</v>
      </c>
      <c r="B15">
        <f>'Dépenses uniques'!F25/'Dépenses uniques'!I25</f>
        <v>0</v>
      </c>
      <c r="D15">
        <f>'Dépenses récurrentes'!F25/'Dépenses récurrentes'!I25</f>
        <v>0</v>
      </c>
    </row>
    <row r="16" spans="1:6" x14ac:dyDescent="0.2">
      <c r="A16">
        <f>'Dépenses uniques'!F26/'Dépenses uniques'!H26</f>
        <v>0</v>
      </c>
      <c r="B16">
        <f>'Dépenses uniques'!F26/'Dépenses uniques'!I26</f>
        <v>0</v>
      </c>
      <c r="D16">
        <f>'Dépenses récurrentes'!F26/'Dépenses récurrentes'!I26</f>
        <v>0</v>
      </c>
    </row>
    <row r="17" spans="1:4" x14ac:dyDescent="0.2">
      <c r="A17">
        <f>'Dépenses uniques'!F27/'Dépenses uniques'!H27</f>
        <v>0</v>
      </c>
      <c r="B17">
        <f>'Dépenses uniques'!F27/'Dépenses uniques'!I27</f>
        <v>0</v>
      </c>
      <c r="D17">
        <f>'Dépenses récurrentes'!F27/'Dépenses récurrentes'!I27</f>
        <v>0</v>
      </c>
    </row>
    <row r="18" spans="1:4" x14ac:dyDescent="0.2">
      <c r="A18">
        <f>'Dépenses uniques'!F28/'Dépenses uniques'!H28</f>
        <v>0</v>
      </c>
      <c r="B18">
        <f>'Dépenses uniques'!F28/'Dépenses uniques'!I28</f>
        <v>0</v>
      </c>
      <c r="D18">
        <f>'Dépenses récurrentes'!F28/'Dépenses récurrentes'!I28</f>
        <v>0</v>
      </c>
    </row>
    <row r="19" spans="1:4" x14ac:dyDescent="0.2">
      <c r="A19">
        <f>'Dépenses uniques'!F29/'Dépenses uniques'!H29</f>
        <v>0</v>
      </c>
      <c r="B19">
        <f>'Dépenses uniques'!F29/'Dépenses uniques'!I29</f>
        <v>0</v>
      </c>
      <c r="D19">
        <f>'Dépenses récurrentes'!F29/'Dépenses récurrentes'!I29</f>
        <v>0</v>
      </c>
    </row>
    <row r="20" spans="1:4" x14ac:dyDescent="0.2">
      <c r="A20">
        <f>'Dépenses uniques'!F30/'Dépenses uniques'!H30</f>
        <v>0</v>
      </c>
      <c r="B20">
        <f>'Dépenses uniques'!F30/'Dépenses uniques'!I30</f>
        <v>0</v>
      </c>
      <c r="D20">
        <f>'Dépenses récurrentes'!F30/'Dépenses récurrentes'!I30</f>
        <v>0</v>
      </c>
    </row>
    <row r="22" spans="1:4" x14ac:dyDescent="0.2">
      <c r="D22">
        <f>'Dépenses récurrentes'!F32/'Dépenses récurrentes'!I32</f>
        <v>0</v>
      </c>
    </row>
    <row r="23" spans="1:4" x14ac:dyDescent="0.2">
      <c r="D23">
        <f>'Dépenses récurrentes'!F33/'Dépenses récurrentes'!I33</f>
        <v>0</v>
      </c>
    </row>
    <row r="24" spans="1:4" x14ac:dyDescent="0.2">
      <c r="A24">
        <f>'Dépenses uniques'!F35/'Dépenses uniques'!H35</f>
        <v>0</v>
      </c>
      <c r="B24">
        <f>'Dépenses uniques'!F35/'Dépenses uniques'!I35</f>
        <v>0</v>
      </c>
      <c r="D24">
        <f>'Dépenses récurrentes'!F34/'Dépenses récurrentes'!I34</f>
        <v>0</v>
      </c>
    </row>
    <row r="25" spans="1:4" x14ac:dyDescent="0.2">
      <c r="A25">
        <f>'Dépenses uniques'!F36/'Dépenses uniques'!H36</f>
        <v>0</v>
      </c>
      <c r="B25">
        <f>'Dépenses uniques'!F36/'Dépenses uniques'!I36</f>
        <v>0</v>
      </c>
      <c r="D25">
        <f>'Dépenses récurrentes'!F35/'Dépenses récurrentes'!I35</f>
        <v>0</v>
      </c>
    </row>
    <row r="26" spans="1:4" x14ac:dyDescent="0.2">
      <c r="A26">
        <f>'Dépenses uniques'!F37/'Dépenses uniques'!H37</f>
        <v>0</v>
      </c>
      <c r="B26">
        <f>'Dépenses uniques'!F37/'Dépenses uniques'!I37</f>
        <v>0</v>
      </c>
      <c r="D26">
        <f>'Dépenses récurrentes'!F36/'Dépenses récurrentes'!I36</f>
        <v>0</v>
      </c>
    </row>
    <row r="27" spans="1:4" x14ac:dyDescent="0.2">
      <c r="A27">
        <f>'Dépenses uniques'!F38/'Dépenses uniques'!H38</f>
        <v>0</v>
      </c>
      <c r="B27">
        <f>'Dépenses uniques'!F38/'Dépenses uniques'!I38</f>
        <v>0</v>
      </c>
      <c r="D27">
        <f>'Dépenses récurrentes'!F37/'Dépenses récurrentes'!I37</f>
        <v>0</v>
      </c>
    </row>
    <row r="28" spans="1:4" x14ac:dyDescent="0.2">
      <c r="A28">
        <f>'Dépenses uniques'!F39/'Dépenses uniques'!H39</f>
        <v>0</v>
      </c>
      <c r="B28">
        <f>'Dépenses uniques'!F39/'Dépenses uniques'!I39</f>
        <v>0</v>
      </c>
      <c r="D28">
        <f>'Dépenses récurrentes'!F38/'Dépenses récurrentes'!I38</f>
        <v>0</v>
      </c>
    </row>
    <row r="29" spans="1:4" x14ac:dyDescent="0.2">
      <c r="A29">
        <f>'Dépenses uniques'!F40/'Dépenses uniques'!H40</f>
        <v>0</v>
      </c>
      <c r="B29">
        <f>'Dépenses uniques'!F40/'Dépenses uniques'!I40</f>
        <v>0</v>
      </c>
    </row>
    <row r="30" spans="1:4" x14ac:dyDescent="0.2">
      <c r="A30">
        <f>'Dépenses uniques'!F41/'Dépenses uniques'!H41</f>
        <v>0</v>
      </c>
      <c r="B30">
        <f>'Dépenses uniques'!F41/'Dépenses uniques'!I41</f>
        <v>0</v>
      </c>
    </row>
    <row r="31" spans="1:4" x14ac:dyDescent="0.2">
      <c r="A31">
        <f>'Dépenses uniques'!F42/'Dépenses uniques'!H42</f>
        <v>0</v>
      </c>
      <c r="B31">
        <f>'Dépenses uniques'!F42/'Dépenses uniques'!I42</f>
        <v>0</v>
      </c>
      <c r="D31" t="s">
        <v>3</v>
      </c>
    </row>
    <row r="32" spans="1:4" x14ac:dyDescent="0.2">
      <c r="A32">
        <f>'Dépenses uniques'!F43/'Dépenses uniques'!H43</f>
        <v>0</v>
      </c>
      <c r="B32">
        <f>'Dépenses uniques'!F43/'Dépenses uniques'!I43</f>
        <v>0</v>
      </c>
      <c r="D32">
        <f>Installation!F11/Installation!H11</f>
        <v>0</v>
      </c>
    </row>
    <row r="33" spans="1:4" x14ac:dyDescent="0.2">
      <c r="A33">
        <f>'Dépenses uniques'!F44/'Dépenses uniques'!H44</f>
        <v>0</v>
      </c>
      <c r="B33">
        <f>'Dépenses uniques'!F44/'Dépenses uniques'!I44</f>
        <v>0</v>
      </c>
      <c r="D33">
        <f>Installation!F12/Installation!H12</f>
        <v>0</v>
      </c>
    </row>
    <row r="34" spans="1:4" x14ac:dyDescent="0.2">
      <c r="A34">
        <f>'Dépenses uniques'!F45/'Dépenses uniques'!H45</f>
        <v>0</v>
      </c>
      <c r="B34">
        <f>'Dépenses uniques'!F45/'Dépenses uniques'!I45</f>
        <v>0</v>
      </c>
      <c r="D34">
        <f>Installation!F15/Installation!H15</f>
        <v>0</v>
      </c>
    </row>
    <row r="35" spans="1:4" x14ac:dyDescent="0.2">
      <c r="A35">
        <f>'Dépenses uniques'!F46/'Dépenses uniques'!H46</f>
        <v>0</v>
      </c>
      <c r="B35">
        <f>'Dépenses uniques'!F46/'Dépenses uniques'!I46</f>
        <v>0</v>
      </c>
      <c r="D35" t="e">
        <f>Installation!#REF!/Installation!#REF!</f>
        <v>#REF!</v>
      </c>
    </row>
    <row r="36" spans="1:4" x14ac:dyDescent="0.2">
      <c r="A36">
        <f>'Dépenses uniques'!F47/'Dépenses uniques'!H47</f>
        <v>0</v>
      </c>
      <c r="B36">
        <f>'Dépenses uniques'!F47/'Dépenses uniques'!I47</f>
        <v>0</v>
      </c>
      <c r="D36" t="e">
        <f>Installation!#REF!/Installation!#REF!</f>
        <v>#REF!</v>
      </c>
    </row>
    <row r="37" spans="1:4" x14ac:dyDescent="0.2">
      <c r="A37">
        <f>'Dépenses uniques'!F48/'Dépenses uniques'!H48</f>
        <v>0</v>
      </c>
      <c r="B37">
        <f>'Dépenses uniques'!F48/'Dépenses uniques'!I48</f>
        <v>0</v>
      </c>
      <c r="D37" t="e">
        <f>Installation!#REF!/Installation!#REF!</f>
        <v>#REF!</v>
      </c>
    </row>
    <row r="38" spans="1:4" x14ac:dyDescent="0.2">
      <c r="A38">
        <f>'Dépenses uniques'!F49/'Dépenses uniques'!H49</f>
        <v>0</v>
      </c>
      <c r="B38">
        <f>'Dépenses uniques'!F49/'Dépenses uniques'!I49</f>
        <v>0</v>
      </c>
      <c r="D38" t="e">
        <f>Installation!#REF!/Installation!#REF!</f>
        <v>#REF!</v>
      </c>
    </row>
    <row r="39" spans="1:4" x14ac:dyDescent="0.2">
      <c r="A39">
        <f>'Dépenses uniques'!F50/'Dépenses uniques'!H50</f>
        <v>0</v>
      </c>
      <c r="B39">
        <f>'Dépenses uniques'!F50/'Dépenses uniques'!I50</f>
        <v>0</v>
      </c>
      <c r="D39">
        <f>Installation!F16/Installation!H16</f>
        <v>0</v>
      </c>
    </row>
    <row r="40" spans="1:4" x14ac:dyDescent="0.2">
      <c r="A40">
        <f>'Dépenses uniques'!F51/'Dépenses uniques'!H51</f>
        <v>0</v>
      </c>
      <c r="B40">
        <f>'Dépenses uniques'!F51/'Dépenses uniques'!I51</f>
        <v>0</v>
      </c>
      <c r="D40" t="e">
        <f>Installation!#REF!/Installation!#REF!</f>
        <v>#REF!</v>
      </c>
    </row>
    <row r="41" spans="1:4" x14ac:dyDescent="0.2">
      <c r="A41">
        <f>'Dépenses uniques'!F52/'Dépenses uniques'!H52</f>
        <v>0</v>
      </c>
      <c r="B41">
        <f>'Dépenses uniques'!F52/'Dépenses uniques'!I52</f>
        <v>0</v>
      </c>
      <c r="D41">
        <f>Installation!F17/Installation!H17</f>
        <v>0</v>
      </c>
    </row>
    <row r="42" spans="1:4" x14ac:dyDescent="0.2">
      <c r="A42">
        <f>'Dépenses uniques'!F53/'Dépenses uniques'!H53</f>
        <v>0</v>
      </c>
      <c r="B42">
        <f>'Dépenses uniques'!F53/'Dépenses uniques'!I53</f>
        <v>0</v>
      </c>
      <c r="D42">
        <f>Installation!F18/Installation!H18</f>
        <v>0</v>
      </c>
    </row>
    <row r="43" spans="1:4" x14ac:dyDescent="0.2">
      <c r="D43" t="e">
        <f>Installation!#REF!/Installation!#REF!</f>
        <v>#REF!</v>
      </c>
    </row>
    <row r="44" spans="1:4" x14ac:dyDescent="0.2">
      <c r="D44">
        <f>Installation!F19/Installation!H19</f>
        <v>0</v>
      </c>
    </row>
    <row r="45" spans="1:4" x14ac:dyDescent="0.2">
      <c r="D45">
        <f>Installation!F20/Installation!H20</f>
        <v>0</v>
      </c>
    </row>
    <row r="46" spans="1:4" x14ac:dyDescent="0.2">
      <c r="D46" t="e">
        <f>Installation!#REF!/Installation!#REF!</f>
        <v>#REF!</v>
      </c>
    </row>
    <row r="47" spans="1:4" x14ac:dyDescent="0.2">
      <c r="D47">
        <f>Installation!F21/Installation!H21</f>
        <v>0</v>
      </c>
    </row>
    <row r="48" spans="1:4" x14ac:dyDescent="0.2">
      <c r="D48">
        <f>Installation!F22/Installation!H22</f>
        <v>0</v>
      </c>
    </row>
    <row r="49" spans="4:4" x14ac:dyDescent="0.2">
      <c r="D49" t="e">
        <f>Installation!F23/Installation!H23</f>
        <v>#DIV/0!</v>
      </c>
    </row>
  </sheetData>
  <sheetProtection password="BC64" sheet="1" objects="1" scenarios="1"/>
  <mergeCells count="1">
    <mergeCell ref="B1:D1"/>
  </mergeCells>
  <phoneticPr fontId="7" type="noConversion"/>
  <pageMargins left="0.75" right="0.75" top="1" bottom="1" header="0.5" footer="0.5"/>
  <pageSetup orientation="portrait" horizontalDpi="4294967292" verticalDpi="4294967292"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5" defaultRowHeight="12.7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total</vt:lpstr>
      <vt:lpstr>Dépenses uniques</vt:lpstr>
      <vt:lpstr>Dépenses récurrentes</vt:lpstr>
      <vt:lpstr>Installation</vt:lpstr>
      <vt:lpstr>Coûts de formation</vt:lpstr>
      <vt:lpstr>Calculations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Santoro</dc:creator>
  <cp:lastModifiedBy>Dylan Lunney</cp:lastModifiedBy>
  <cp:lastPrinted>2012-08-20T02:05:30Z</cp:lastPrinted>
  <dcterms:created xsi:type="dcterms:W3CDTF">2012-05-31T16:16:06Z</dcterms:created>
  <dcterms:modified xsi:type="dcterms:W3CDTF">2017-05-19T18:56:07Z</dcterms:modified>
</cp:coreProperties>
</file>